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sika 2024\"/>
    </mc:Choice>
  </mc:AlternateContent>
  <xr:revisionPtr revIDLastSave="0" documentId="8_{162C8F46-D624-4D70-BD3E-E4B759162594}" xr6:coauthVersionLast="45" xr6:coauthVersionMax="45" xr10:uidLastSave="{00000000-0000-0000-0000-000000000000}"/>
  <bookViews>
    <workbookView xWindow="-110" yWindow="-110" windowWidth="19420" windowHeight="12300" xr2:uid="{00000000-000D-0000-FFFF-FFFF00000000}"/>
  </bookViews>
  <sheets>
    <sheet name="Carnot" sheetId="9" r:id="rId1"/>
    <sheet name="Diesel" sheetId="8" r:id="rId2"/>
    <sheet name="Otto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8" i="8" l="1"/>
  <c r="A29" i="8"/>
  <c r="A30" i="8"/>
  <c r="A31" i="8"/>
  <c r="A32" i="8"/>
  <c r="A33" i="8"/>
  <c r="A34" i="8"/>
  <c r="A35" i="8"/>
  <c r="A36" i="8"/>
  <c r="A27" i="8"/>
  <c r="D7" i="9" l="1"/>
  <c r="D7" i="7"/>
  <c r="D8" i="7" s="1"/>
  <c r="D8" i="9" l="1"/>
  <c r="P11" i="7" l="1"/>
  <c r="P12" i="7" s="1"/>
  <c r="P13" i="7" s="1"/>
  <c r="P14" i="7" s="1"/>
  <c r="P15" i="7" s="1"/>
  <c r="P16" i="7" s="1"/>
  <c r="P17" i="7" s="1"/>
  <c r="P18" i="7" s="1"/>
  <c r="P19" i="7" s="1"/>
  <c r="P20" i="7" s="1"/>
  <c r="P21" i="7" s="1"/>
  <c r="R11" i="7"/>
  <c r="R13" i="7" s="1"/>
  <c r="A11" i="7"/>
  <c r="B11" i="7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6" i="7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R26" i="7"/>
  <c r="P26" i="7"/>
  <c r="A26" i="7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P26" i="9"/>
  <c r="R26" i="9"/>
  <c r="R27" i="9" s="1"/>
  <c r="R28" i="9" s="1"/>
  <c r="R29" i="9" s="1"/>
  <c r="P8" i="9"/>
  <c r="G2" i="7"/>
  <c r="R27" i="7" l="1"/>
  <c r="R28" i="7" s="1"/>
  <c r="R29" i="7" s="1"/>
  <c r="R30" i="7" s="1"/>
  <c r="R31" i="7" s="1"/>
  <c r="R32" i="7" s="1"/>
  <c r="R33" i="7" s="1"/>
  <c r="R34" i="7" s="1"/>
  <c r="R35" i="7" s="1"/>
  <c r="R36" i="7" s="1"/>
  <c r="R19" i="7"/>
  <c r="R20" i="7"/>
  <c r="R16" i="7"/>
  <c r="R18" i="7"/>
  <c r="R12" i="7"/>
  <c r="R17" i="7"/>
  <c r="R14" i="7"/>
  <c r="R21" i="7"/>
  <c r="R15" i="7"/>
  <c r="P27" i="9"/>
  <c r="P28" i="9" s="1"/>
  <c r="P29" i="9" s="1"/>
  <c r="R30" i="9"/>
  <c r="R11" i="9"/>
  <c r="P11" i="9"/>
  <c r="G2" i="9"/>
  <c r="G5" i="9"/>
  <c r="G2" i="8"/>
  <c r="P27" i="7" l="1"/>
  <c r="P28" i="7" s="1"/>
  <c r="P29" i="7" s="1"/>
  <c r="P30" i="7" s="1"/>
  <c r="P31" i="7" s="1"/>
  <c r="P32" i="7" s="1"/>
  <c r="P33" i="7" s="1"/>
  <c r="P34" i="7" s="1"/>
  <c r="P35" i="7" s="1"/>
  <c r="P36" i="7" s="1"/>
  <c r="P30" i="9"/>
  <c r="R31" i="9"/>
  <c r="R12" i="9"/>
  <c r="A26" i="9"/>
  <c r="B11" i="9"/>
  <c r="B12" i="9" s="1"/>
  <c r="B13" i="9" s="1"/>
  <c r="B14" i="9" s="1"/>
  <c r="B26" i="9"/>
  <c r="A11" i="9"/>
  <c r="R32" i="9" l="1"/>
  <c r="R33" i="9" s="1"/>
  <c r="R34" i="9" s="1"/>
  <c r="R35" i="9" s="1"/>
  <c r="P31" i="9"/>
  <c r="R13" i="9"/>
  <c r="P12" i="9"/>
  <c r="B15" i="9"/>
  <c r="B16" i="9" s="1"/>
  <c r="B17" i="9" s="1"/>
  <c r="A12" i="9"/>
  <c r="A13" i="9" s="1"/>
  <c r="A14" i="9" s="1"/>
  <c r="A15" i="9" s="1"/>
  <c r="A16" i="9" s="1"/>
  <c r="B27" i="9"/>
  <c r="A27" i="9" s="1"/>
  <c r="G5" i="8"/>
  <c r="P32" i="9" l="1"/>
  <c r="P33" i="9" s="1"/>
  <c r="P34" i="9" s="1"/>
  <c r="P35" i="9" s="1"/>
  <c r="R14" i="9"/>
  <c r="P13" i="9"/>
  <c r="A17" i="9"/>
  <c r="B18" i="9"/>
  <c r="B19" i="9" s="1"/>
  <c r="B20" i="9" s="1"/>
  <c r="B21" i="9" s="1"/>
  <c r="B28" i="9"/>
  <c r="A28" i="9" s="1"/>
  <c r="R36" i="9"/>
  <c r="G3" i="7"/>
  <c r="P8" i="7" s="1"/>
  <c r="P14" i="9" l="1"/>
  <c r="P36" i="9"/>
  <c r="R15" i="9"/>
  <c r="A18" i="9"/>
  <c r="A19" i="9" s="1"/>
  <c r="A20" i="9" s="1"/>
  <c r="A21" i="9" s="1"/>
  <c r="B29" i="9"/>
  <c r="B30" i="9" s="1"/>
  <c r="B31" i="9" s="1"/>
  <c r="G3" i="8"/>
  <c r="P15" i="9" l="1"/>
  <c r="A29" i="9"/>
  <c r="A30" i="9" s="1"/>
  <c r="A31" i="9" s="1"/>
  <c r="R16" i="9"/>
  <c r="B32" i="9"/>
  <c r="A32" i="9" l="1"/>
  <c r="R17" i="9"/>
  <c r="P16" i="9"/>
  <c r="B33" i="9"/>
  <c r="P17" i="9" l="1"/>
  <c r="R18" i="9"/>
  <c r="R19" i="9" s="1"/>
  <c r="R20" i="9" s="1"/>
  <c r="B34" i="9"/>
  <c r="B35" i="9" s="1"/>
  <c r="A33" i="9"/>
  <c r="A34" i="9" l="1"/>
  <c r="A35" i="9" s="1"/>
  <c r="P18" i="9"/>
  <c r="P19" i="9" s="1"/>
  <c r="P20" i="9" s="1"/>
  <c r="R21" i="9"/>
  <c r="B36" i="9"/>
  <c r="P21" i="9" l="1"/>
  <c r="A36" i="9"/>
  <c r="G4" i="7" l="1"/>
  <c r="G5" i="7" l="1"/>
  <c r="N6" i="7"/>
  <c r="A12" i="7" l="1"/>
  <c r="A13" i="7" l="1"/>
  <c r="N7" i="7"/>
  <c r="N8" i="7" s="1"/>
  <c r="R8" i="7" s="1"/>
  <c r="A14" i="7" l="1"/>
  <c r="A15" i="7" s="1"/>
  <c r="A16" i="7" s="1"/>
  <c r="A17" i="7" s="1"/>
  <c r="A18" i="7" s="1"/>
  <c r="A19" i="7" s="1"/>
  <c r="A20" i="7" s="1"/>
  <c r="A21" i="7" s="1"/>
  <c r="G4" i="9" l="1"/>
  <c r="G3" i="9" l="1"/>
  <c r="N7" i="9" l="1"/>
  <c r="N6" i="9"/>
  <c r="N8" i="9" l="1"/>
  <c r="R8" i="9" s="1"/>
  <c r="D7" i="8" l="1"/>
  <c r="D8" i="8" s="1"/>
  <c r="R11" i="8" l="1"/>
  <c r="R12" i="8" s="1"/>
  <c r="R13" i="8" s="1"/>
  <c r="R14" i="8" s="1"/>
  <c r="R15" i="8" s="1"/>
  <c r="R16" i="8" s="1"/>
  <c r="R17" i="8" s="1"/>
  <c r="R18" i="8" s="1"/>
  <c r="R19" i="8" s="1"/>
  <c r="R20" i="8" s="1"/>
  <c r="R21" i="8" s="1"/>
  <c r="P11" i="8"/>
  <c r="P12" i="8" s="1"/>
  <c r="P13" i="8" s="1"/>
  <c r="P14" i="8" s="1"/>
  <c r="P15" i="8" s="1"/>
  <c r="P16" i="8" s="1"/>
  <c r="P17" i="8" s="1"/>
  <c r="P18" i="8" s="1"/>
  <c r="P19" i="8" s="1"/>
  <c r="P20" i="8" s="1"/>
  <c r="P21" i="8" s="1"/>
  <c r="A26" i="8" l="1"/>
  <c r="B26" i="8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R26" i="8"/>
  <c r="R27" i="8" s="1"/>
  <c r="R28" i="8" s="1"/>
  <c r="R29" i="8" s="1"/>
  <c r="R30" i="8" s="1"/>
  <c r="R31" i="8" s="1"/>
  <c r="R32" i="8" s="1"/>
  <c r="R33" i="8" s="1"/>
  <c r="R34" i="8" s="1"/>
  <c r="R35" i="8" s="1"/>
  <c r="R36" i="8" s="1"/>
  <c r="P26" i="8"/>
  <c r="B11" i="8"/>
  <c r="B12" i="8" s="1"/>
  <c r="A11" i="8"/>
  <c r="G4" i="8"/>
  <c r="P8" i="8" s="1"/>
  <c r="P27" i="8" l="1"/>
  <c r="P28" i="8" s="1"/>
  <c r="P29" i="8" s="1"/>
  <c r="P30" i="8" s="1"/>
  <c r="P31" i="8" s="1"/>
  <c r="P32" i="8" s="1"/>
  <c r="P33" i="8" s="1"/>
  <c r="P34" i="8" s="1"/>
  <c r="P35" i="8" s="1"/>
  <c r="P36" i="8" s="1"/>
  <c r="B13" i="8"/>
  <c r="B14" i="8" s="1"/>
  <c r="B15" i="8" s="1"/>
  <c r="B16" i="8" s="1"/>
  <c r="B17" i="8" s="1"/>
  <c r="B18" i="8" s="1"/>
  <c r="B19" i="8" s="1"/>
  <c r="B20" i="8" s="1"/>
  <c r="B21" i="8" s="1"/>
  <c r="A12" i="8"/>
  <c r="A13" i="8" s="1"/>
  <c r="A14" i="8" s="1"/>
  <c r="A15" i="8" s="1"/>
  <c r="A16" i="8" s="1"/>
  <c r="A17" i="8" s="1"/>
  <c r="A18" i="8" s="1"/>
  <c r="A19" i="8" s="1"/>
  <c r="A20" i="8" s="1"/>
  <c r="A21" i="8" s="1"/>
  <c r="N6" i="8" l="1"/>
  <c r="N7" i="8" l="1"/>
  <c r="N8" i="8" s="1"/>
  <c r="R8" i="8" s="1"/>
</calcChain>
</file>

<file path=xl/sharedStrings.xml><?xml version="1.0" encoding="utf-8"?>
<sst xmlns="http://schemas.openxmlformats.org/spreadsheetml/2006/main" count="303" uniqueCount="74">
  <si>
    <t>SIKLUS CARNOT</t>
  </si>
  <si>
    <r>
      <t>P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>=</t>
    </r>
  </si>
  <si>
    <t>xxx</t>
  </si>
  <si>
    <t>Pa</t>
  </si>
  <si>
    <r>
      <t>V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>=</t>
    </r>
  </si>
  <si>
    <r>
      <t>m</t>
    </r>
    <r>
      <rPr>
        <b/>
        <vertAlign val="superscript"/>
        <sz val="10"/>
        <rFont val="Arial"/>
        <family val="2"/>
      </rPr>
      <t xml:space="preserve">3 </t>
    </r>
    <r>
      <rPr>
        <b/>
        <sz val="10"/>
        <rFont val="Arial"/>
        <family val="2"/>
      </rPr>
      <t>=</t>
    </r>
  </si>
  <si>
    <t>cc</t>
  </si>
  <si>
    <r>
      <t>T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>=</t>
    </r>
  </si>
  <si>
    <t>K</t>
  </si>
  <si>
    <r>
      <t xml:space="preserve">1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2</t>
    </r>
  </si>
  <si>
    <r>
      <t xml:space="preserve">2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3</t>
    </r>
  </si>
  <si>
    <r>
      <t xml:space="preserve">3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4</t>
    </r>
  </si>
  <si>
    <r>
      <t xml:space="preserve">4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1</t>
    </r>
  </si>
  <si>
    <r>
      <t>P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=</t>
    </r>
  </si>
  <si>
    <r>
      <t>V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=</t>
    </r>
  </si>
  <si>
    <r>
      <t>T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=</t>
    </r>
  </si>
  <si>
    <t>Q</t>
  </si>
  <si>
    <t>J</t>
  </si>
  <si>
    <r>
      <t>P</t>
    </r>
    <r>
      <rPr>
        <b/>
        <vertAlign val="subscript"/>
        <sz val="10"/>
        <rFont val="Arial"/>
        <family val="2"/>
      </rPr>
      <t>3</t>
    </r>
    <r>
      <rPr>
        <b/>
        <sz val="10"/>
        <rFont val="Arial"/>
        <family val="2"/>
      </rPr>
      <t>=</t>
    </r>
  </si>
  <si>
    <r>
      <t>V</t>
    </r>
    <r>
      <rPr>
        <b/>
        <vertAlign val="subscript"/>
        <sz val="10"/>
        <rFont val="Arial"/>
        <family val="2"/>
      </rPr>
      <t>3</t>
    </r>
    <r>
      <rPr>
        <b/>
        <sz val="10"/>
        <rFont val="Arial"/>
        <family val="2"/>
      </rPr>
      <t>=</t>
    </r>
  </si>
  <si>
    <r>
      <t>T</t>
    </r>
    <r>
      <rPr>
        <b/>
        <vertAlign val="subscript"/>
        <sz val="10"/>
        <rFont val="Arial"/>
        <family val="2"/>
      </rPr>
      <t>3</t>
    </r>
    <r>
      <rPr>
        <b/>
        <sz val="10"/>
        <rFont val="Arial"/>
        <family val="2"/>
      </rPr>
      <t>=</t>
    </r>
  </si>
  <si>
    <r>
      <t>D</t>
    </r>
    <r>
      <rPr>
        <b/>
        <sz val="10"/>
        <rFont val="Arial"/>
        <charset val="1"/>
      </rPr>
      <t>U</t>
    </r>
  </si>
  <si>
    <r>
      <t>P</t>
    </r>
    <r>
      <rPr>
        <b/>
        <vertAlign val="subscript"/>
        <sz val="10"/>
        <rFont val="Arial"/>
        <family val="2"/>
      </rPr>
      <t>4</t>
    </r>
    <r>
      <rPr>
        <b/>
        <sz val="10"/>
        <rFont val="Arial"/>
        <family val="2"/>
      </rPr>
      <t>=</t>
    </r>
  </si>
  <si>
    <r>
      <t>V</t>
    </r>
    <r>
      <rPr>
        <b/>
        <vertAlign val="subscript"/>
        <sz val="10"/>
        <rFont val="Arial"/>
        <family val="2"/>
      </rPr>
      <t>4</t>
    </r>
    <r>
      <rPr>
        <b/>
        <sz val="10"/>
        <rFont val="Arial"/>
        <family val="2"/>
      </rPr>
      <t>=</t>
    </r>
  </si>
  <si>
    <r>
      <t>T</t>
    </r>
    <r>
      <rPr>
        <b/>
        <vertAlign val="subscript"/>
        <sz val="10"/>
        <rFont val="Arial"/>
        <family val="2"/>
      </rPr>
      <t>4</t>
    </r>
    <r>
      <rPr>
        <b/>
        <sz val="10"/>
        <rFont val="Arial"/>
        <family val="2"/>
      </rPr>
      <t>=</t>
    </r>
  </si>
  <si>
    <t>W</t>
  </si>
  <si>
    <t>Cv=</t>
  </si>
  <si>
    <t>J/K</t>
  </si>
  <si>
    <t>n=</t>
  </si>
  <si>
    <t>mol</t>
  </si>
  <si>
    <t>Qin</t>
  </si>
  <si>
    <t>Cp=</t>
  </si>
  <si>
    <t>R=</t>
  </si>
  <si>
    <t>J/mol K</t>
  </si>
  <si>
    <r>
      <rPr>
        <b/>
        <sz val="12"/>
        <rFont val="Symbol"/>
        <family val="1"/>
        <charset val="2"/>
      </rPr>
      <t>g</t>
    </r>
    <r>
      <rPr>
        <b/>
        <sz val="12"/>
        <rFont val="Arial"/>
        <family val="2"/>
      </rPr>
      <t>=</t>
    </r>
  </si>
  <si>
    <t>h</t>
  </si>
  <si>
    <t>=</t>
  </si>
  <si>
    <r>
      <t xml:space="preserve">1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2   (Isotermis)</t>
    </r>
  </si>
  <si>
    <r>
      <t xml:space="preserve">2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3   (Adiabatis)</t>
    </r>
  </si>
  <si>
    <t>P</t>
  </si>
  <si>
    <t>V</t>
  </si>
  <si>
    <r>
      <t xml:space="preserve">4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1   (Adiabatis)</t>
    </r>
  </si>
  <si>
    <r>
      <t xml:space="preserve">3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4   (Isotermis)</t>
    </r>
  </si>
  <si>
    <t>SIKLUS DIESEL</t>
  </si>
  <si>
    <r>
      <t>P</t>
    </r>
    <r>
      <rPr>
        <b/>
        <vertAlign val="subscript"/>
        <sz val="10"/>
        <rFont val="Arial"/>
        <family val="2"/>
      </rPr>
      <t>a</t>
    </r>
    <r>
      <rPr>
        <b/>
        <sz val="10"/>
        <rFont val="Arial"/>
        <family val="2"/>
      </rPr>
      <t>=</t>
    </r>
  </si>
  <si>
    <r>
      <t>V</t>
    </r>
    <r>
      <rPr>
        <b/>
        <vertAlign val="subscript"/>
        <sz val="10"/>
        <rFont val="Arial"/>
        <family val="2"/>
      </rPr>
      <t>a</t>
    </r>
    <r>
      <rPr>
        <b/>
        <sz val="10"/>
        <rFont val="Arial"/>
        <family val="2"/>
      </rPr>
      <t>=</t>
    </r>
  </si>
  <si>
    <r>
      <t>T</t>
    </r>
    <r>
      <rPr>
        <b/>
        <vertAlign val="subscript"/>
        <sz val="10"/>
        <rFont val="Arial"/>
        <family val="2"/>
      </rPr>
      <t>a</t>
    </r>
    <r>
      <rPr>
        <b/>
        <sz val="10"/>
        <rFont val="Arial"/>
        <family val="2"/>
      </rPr>
      <t>=</t>
    </r>
  </si>
  <si>
    <r>
      <t xml:space="preserve">a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b</t>
    </r>
  </si>
  <si>
    <r>
      <t xml:space="preserve">b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c</t>
    </r>
  </si>
  <si>
    <r>
      <t xml:space="preserve">c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d</t>
    </r>
  </si>
  <si>
    <r>
      <t xml:space="preserve">d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a</t>
    </r>
  </si>
  <si>
    <r>
      <t>P</t>
    </r>
    <r>
      <rPr>
        <b/>
        <vertAlign val="subscript"/>
        <sz val="10"/>
        <rFont val="Arial"/>
        <family val="2"/>
      </rPr>
      <t>b</t>
    </r>
    <r>
      <rPr>
        <b/>
        <sz val="10"/>
        <rFont val="Arial"/>
        <family val="2"/>
      </rPr>
      <t>=</t>
    </r>
  </si>
  <si>
    <r>
      <t>V</t>
    </r>
    <r>
      <rPr>
        <b/>
        <vertAlign val="subscript"/>
        <sz val="10"/>
        <rFont val="Arial"/>
        <family val="2"/>
      </rPr>
      <t>b</t>
    </r>
    <r>
      <rPr>
        <b/>
        <sz val="10"/>
        <rFont val="Arial"/>
        <family val="2"/>
      </rPr>
      <t>=</t>
    </r>
  </si>
  <si>
    <r>
      <t>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=</t>
    </r>
  </si>
  <si>
    <r>
      <t>T</t>
    </r>
    <r>
      <rPr>
        <b/>
        <vertAlign val="subscript"/>
        <sz val="10"/>
        <rFont val="Arial"/>
        <family val="2"/>
      </rPr>
      <t>b</t>
    </r>
    <r>
      <rPr>
        <b/>
        <sz val="10"/>
        <rFont val="Arial"/>
        <family val="2"/>
      </rPr>
      <t>=</t>
    </r>
  </si>
  <si>
    <r>
      <t>P</t>
    </r>
    <r>
      <rPr>
        <b/>
        <vertAlign val="subscript"/>
        <sz val="10"/>
        <rFont val="Arial"/>
        <family val="2"/>
      </rPr>
      <t>c</t>
    </r>
    <r>
      <rPr>
        <b/>
        <sz val="10"/>
        <rFont val="Arial"/>
        <family val="2"/>
      </rPr>
      <t>=</t>
    </r>
  </si>
  <si>
    <r>
      <t>V</t>
    </r>
    <r>
      <rPr>
        <b/>
        <vertAlign val="subscript"/>
        <sz val="10"/>
        <rFont val="Arial"/>
        <family val="2"/>
      </rPr>
      <t>c</t>
    </r>
    <r>
      <rPr>
        <b/>
        <sz val="10"/>
        <rFont val="Arial"/>
        <family val="2"/>
      </rPr>
      <t>=</t>
    </r>
  </si>
  <si>
    <r>
      <t>T</t>
    </r>
    <r>
      <rPr>
        <b/>
        <vertAlign val="subscript"/>
        <sz val="10"/>
        <rFont val="Arial"/>
        <family val="2"/>
      </rPr>
      <t>c</t>
    </r>
    <r>
      <rPr>
        <b/>
        <sz val="10"/>
        <rFont val="Arial"/>
        <family val="2"/>
      </rPr>
      <t>=</t>
    </r>
  </si>
  <si>
    <r>
      <t>P</t>
    </r>
    <r>
      <rPr>
        <b/>
        <vertAlign val="subscript"/>
        <sz val="10"/>
        <rFont val="Arial"/>
        <family val="2"/>
      </rPr>
      <t>d</t>
    </r>
    <r>
      <rPr>
        <b/>
        <sz val="10"/>
        <rFont val="Arial"/>
        <family val="2"/>
      </rPr>
      <t>=</t>
    </r>
  </si>
  <si>
    <r>
      <t>V</t>
    </r>
    <r>
      <rPr>
        <b/>
        <vertAlign val="subscript"/>
        <sz val="10"/>
        <rFont val="Arial"/>
        <family val="2"/>
      </rPr>
      <t>d</t>
    </r>
    <r>
      <rPr>
        <b/>
        <sz val="10"/>
        <rFont val="Arial"/>
        <family val="2"/>
      </rPr>
      <t>=</t>
    </r>
  </si>
  <si>
    <r>
      <t>T</t>
    </r>
    <r>
      <rPr>
        <b/>
        <vertAlign val="subscript"/>
        <sz val="10"/>
        <rFont val="Arial"/>
        <family val="2"/>
      </rPr>
      <t>d</t>
    </r>
    <r>
      <rPr>
        <b/>
        <sz val="10"/>
        <rFont val="Arial"/>
        <family val="2"/>
      </rPr>
      <t>=</t>
    </r>
  </si>
  <si>
    <r>
      <t xml:space="preserve">a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b   (Adiabatik)</t>
    </r>
  </si>
  <si>
    <r>
      <t xml:space="preserve">b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c   (Isobarik)</t>
    </r>
  </si>
  <si>
    <r>
      <t xml:space="preserve">c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d    (Adiabatis)</t>
    </r>
  </si>
  <si>
    <r>
      <t xml:space="preserve">d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a   (Isokhorik)</t>
    </r>
  </si>
  <si>
    <t>SIKLUS OTTO</t>
  </si>
  <si>
    <t>1 - 2</t>
  </si>
  <si>
    <t>2 - 3</t>
  </si>
  <si>
    <t>3 - 4</t>
  </si>
  <si>
    <t>4 - 1</t>
  </si>
  <si>
    <r>
      <t xml:space="preserve">1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2   (adiabatis)</t>
    </r>
  </si>
  <si>
    <r>
      <t xml:space="preserve">3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4   (Adiabatis)</t>
    </r>
  </si>
  <si>
    <r>
      <t xml:space="preserve">2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3   (Isokhorik)</t>
    </r>
  </si>
  <si>
    <r>
      <t xml:space="preserve">4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1   (Isokhorik)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</si>
</sst>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00"/>
    <numFmt numFmtId="166" formatCode="0.0000"/>
    <numFmt numFmtId="167" formatCode="0.000%"/>
  </numFmts>
  <fonts count="16">
    <font>
      <sz val="10"/>
      <name val="Arial"/>
      <charset val="1"/>
    </font>
    <font>
      <sz val="10"/>
      <name val="Arial"/>
      <charset val="1"/>
    </font>
    <font>
      <sz val="8"/>
      <name val="Arial"/>
      <charset val="1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10"/>
      <name val="Arial"/>
      <charset val="1"/>
    </font>
    <font>
      <b/>
      <sz val="10"/>
      <name val="Symbol"/>
      <family val="1"/>
      <charset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b/>
      <sz val="12"/>
      <name val="Symbol"/>
      <family val="1"/>
      <charset val="2"/>
    </font>
    <font>
      <b/>
      <sz val="12"/>
      <name val="Arial"/>
      <family val="1"/>
      <charset val="2"/>
    </font>
    <font>
      <vertAlign val="superscript"/>
      <sz val="1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2" fontId="0" fillId="0" borderId="0" xfId="0" applyNumberFormat="1"/>
    <xf numFmtId="0" fontId="3" fillId="0" borderId="0" xfId="0" applyFont="1"/>
    <xf numFmtId="1" fontId="0" fillId="0" borderId="0" xfId="0" applyNumberFormat="1"/>
    <xf numFmtId="164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" fontId="3" fillId="0" borderId="0" xfId="0" quotePrefix="1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0" xfId="0" applyNumberFormat="1" applyFont="1"/>
    <xf numFmtId="165" fontId="3" fillId="0" borderId="0" xfId="0" applyNumberFormat="1" applyFont="1"/>
    <xf numFmtId="2" fontId="7" fillId="0" borderId="0" xfId="0" applyNumberFormat="1" applyFont="1"/>
    <xf numFmtId="2" fontId="3" fillId="0" borderId="1" xfId="0" applyNumberFormat="1" applyFont="1" applyBorder="1"/>
    <xf numFmtId="0" fontId="3" fillId="0" borderId="0" xfId="0" applyFont="1" applyAlignment="1">
      <alignment horizontal="right"/>
    </xf>
    <xf numFmtId="10" fontId="3" fillId="0" borderId="0" xfId="1" applyNumberFormat="1" applyFont="1"/>
    <xf numFmtId="0" fontId="11" fillId="0" borderId="0" xfId="0" applyFont="1" applyAlignment="1">
      <alignment horizontal="right"/>
    </xf>
    <xf numFmtId="166" fontId="3" fillId="0" borderId="0" xfId="0" applyNumberFormat="1" applyFont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2" fontId="13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66" fontId="13" fillId="0" borderId="0" xfId="0" applyNumberFormat="1" applyFont="1" applyProtection="1">
      <protection locked="0"/>
    </xf>
    <xf numFmtId="166" fontId="14" fillId="0" borderId="0" xfId="0" applyNumberFormat="1" applyFont="1" applyProtection="1">
      <protection locked="0"/>
    </xf>
    <xf numFmtId="167" fontId="1" fillId="0" borderId="0" xfId="1" applyNumberFormat="1"/>
    <xf numFmtId="0" fontId="0" fillId="0" borderId="0" xfId="0" applyAlignment="1">
      <alignment horizontal="center"/>
    </xf>
    <xf numFmtId="164" fontId="14" fillId="0" borderId="0" xfId="0" applyNumberFormat="1" applyFont="1" applyProtection="1">
      <protection locked="0"/>
    </xf>
    <xf numFmtId="164" fontId="3" fillId="0" borderId="0" xfId="0" applyNumberFormat="1" applyFont="1"/>
    <xf numFmtId="167" fontId="0" fillId="0" borderId="0" xfId="0" applyNumberFormat="1"/>
    <xf numFmtId="167" fontId="1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ID"/>
              <a:t>Siklus Carnot</a:t>
            </a:r>
          </a:p>
        </c:rich>
      </c:tx>
      <c:layout>
        <c:manualLayout>
          <c:xMode val="edge"/>
          <c:yMode val="edge"/>
          <c:x val="0.41751527494908353"/>
          <c:y val="3.2581533378204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40936863543789"/>
          <c:y val="0.17543902588264088"/>
          <c:w val="0.73116089613034618"/>
          <c:h val="0.64661812396744789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9"/>
              <c:tx>
                <c:rich>
                  <a:bodyPr/>
                  <a:lstStyle/>
                  <a:p>
                    <a:r>
                      <a:rPr lang="en-US" b="1"/>
                      <a:t>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49-4EF8-BE4C-0E42605ED2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Carnot!$B$11:$B$21</c:f>
              <c:numCache>
                <c:formatCode>0.00000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Carnot!$A$11:$A$21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E4A-47AD-99A3-5B7CE981E4C9}"/>
            </c:ext>
          </c:extLst>
        </c:ser>
        <c:ser>
          <c:idx val="1"/>
          <c:order val="1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Carnot!$R$11:$R$21</c:f>
              <c:numCache>
                <c:formatCode>0.00000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Carnot!$P$11:$P$21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E4A-47AD-99A3-5B7CE981E4C9}"/>
            </c:ext>
          </c:extLst>
        </c:ser>
        <c:ser>
          <c:idx val="2"/>
          <c:order val="2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 b="1"/>
                      <a:t>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49-4EF8-BE4C-0E42605ED2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Carnot!$R$26:$R$36</c:f>
              <c:numCache>
                <c:formatCode>0.00000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Carnot!$P$26:$P$36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E4A-47AD-99A3-5B7CE981E4C9}"/>
            </c:ext>
          </c:extLst>
        </c:ser>
        <c:ser>
          <c:idx val="3"/>
          <c:order val="3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 b="1"/>
                      <a:t>4</a:t>
                    </a:r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49-4EF8-BE4C-0E42605ED26B}"/>
                </c:ext>
              </c:extLst>
            </c:dLbl>
            <c:dLbl>
              <c:idx val="10"/>
              <c:layout>
                <c:manualLayout>
                  <c:x val="-3.9228395061728392E-2"/>
                  <c:y val="-3.007505640742278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 b="1"/>
                      <a:t>1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574074074074071E-2"/>
                      <c:h val="3.98497556226524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E49-4EF8-BE4C-0E42605ED26B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Carnot!$B$26:$B$36</c:f>
              <c:numCache>
                <c:formatCode>0.00000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Carnot!$A$26:$A$36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E4A-47AD-99A3-5B7CE981E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9797232"/>
        <c:axId val="499807568"/>
      </c:scatterChart>
      <c:valAx>
        <c:axId val="4997972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D" sz="9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 (m</a:t>
                </a:r>
                <a:r>
                  <a:rPr lang="en-ID" sz="95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ID" sz="9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51120162932790225"/>
              <c:y val="0.899751575598115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9807568"/>
        <c:crosses val="autoZero"/>
        <c:crossBetween val="midCat"/>
      </c:valAx>
      <c:valAx>
        <c:axId val="499807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D"/>
                  <a:t>P (Pa)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446116380101572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9797232"/>
        <c:crosses val="autoZero"/>
        <c:crossBetween val="midCat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ID"/>
              <a:t>Siklus Diesel</a:t>
            </a:r>
          </a:p>
        </c:rich>
      </c:tx>
      <c:layout>
        <c:manualLayout>
          <c:xMode val="edge"/>
          <c:yMode val="edge"/>
          <c:x val="0.41751527494908353"/>
          <c:y val="3.2581533378204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40936863543789"/>
          <c:y val="0.17543902588264088"/>
          <c:w val="0.73116089613034618"/>
          <c:h val="0.64661812396744789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Diesel!$B$11:$B$21</c:f>
              <c:numCache>
                <c:formatCode>0.00000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Diesel!$A$11:$A$21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3BC-4B69-8B01-9E2A3BB6D2A6}"/>
            </c:ext>
          </c:extLst>
        </c:ser>
        <c:ser>
          <c:idx val="1"/>
          <c:order val="1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9382716049382713E-2"/>
                  <c:y val="-6.6833751044277356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E6-47D9-8D17-141EBDF5E4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Diesel!$R$11:$R$21</c:f>
              <c:numCache>
                <c:formatCode>0.00000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Diesel!$P$11:$P$21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3BC-4B69-8B01-9E2A3BB6D2A6}"/>
            </c:ext>
          </c:extLst>
        </c:ser>
        <c:ser>
          <c:idx val="2"/>
          <c:order val="2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432098765432155E-2"/>
                  <c:y val="-1.002506265664163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E6-47D9-8D17-141EBDF5E4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Diesel!$R$26:$R$36</c:f>
              <c:numCache>
                <c:formatCode>0.00000</c:formatCode>
                <c:ptCount val="11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Diesel!$P$26:$P$36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3BC-4B69-8B01-9E2A3BB6D2A6}"/>
            </c:ext>
          </c:extLst>
        </c:ser>
        <c:ser>
          <c:idx val="3"/>
          <c:order val="3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8518518518518517E-2"/>
                  <c:y val="-1.3366750208855471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E6-47D9-8D17-141EBDF5E400}"/>
                </c:ext>
              </c:extLst>
            </c:dLbl>
            <c:dLbl>
              <c:idx val="10"/>
              <c:layout>
                <c:manualLayout>
                  <c:x val="-1.8518518518518517E-2"/>
                  <c:y val="1.33667502088553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E6-47D9-8D17-141EBDF5E4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Diesel!$B$26:$B$36</c:f>
              <c:numCache>
                <c:formatCode>0.00000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Diesel!$A$26:$A$36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3BC-4B69-8B01-9E2A3BB6D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9795056"/>
        <c:axId val="499801584"/>
      </c:scatterChart>
      <c:valAx>
        <c:axId val="4997950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D" sz="9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 (m</a:t>
                </a:r>
                <a:r>
                  <a:rPr lang="en-ID" sz="95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ID" sz="9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51120162932790225"/>
              <c:y val="0.899751575598115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9801584"/>
        <c:crosses val="autoZero"/>
        <c:crossBetween val="midCat"/>
      </c:valAx>
      <c:valAx>
        <c:axId val="499801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D"/>
                  <a:t>P (Pa)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446116380101572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9795056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9"/>
            </a:gs>
            <a:gs pos="50000">
              <a:srgbClr xmlns:mc="http://schemas.openxmlformats.org/markup-compatibility/2006" xmlns:a14="http://schemas.microsoft.com/office/drawing/2010/main" val="E3E3E3" mc:Ignorable="a14" a14:legacySpreadsheetColorIndex="9">
                <a:gamma/>
                <a:shade val="8902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ID"/>
              <a:t>Siklus Otto</a:t>
            </a:r>
          </a:p>
        </c:rich>
      </c:tx>
      <c:layout>
        <c:manualLayout>
          <c:xMode val="edge"/>
          <c:yMode val="edge"/>
          <c:x val="0.41751527494908353"/>
          <c:y val="3.2581533378204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40936863543789"/>
          <c:y val="0.17543902588264088"/>
          <c:w val="0.73116089613034618"/>
          <c:h val="0.64661812396744789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Otto!$B$11:$B$21</c:f>
              <c:numCache>
                <c:formatCode>0.00000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Otto!$A$11:$A$21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86-4524-946F-5BA50F253CA0}"/>
            </c:ext>
          </c:extLst>
        </c:ser>
        <c:ser>
          <c:idx val="1"/>
          <c:order val="1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3875685557586884E-2"/>
                  <c:y val="1.00250626566415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97-4345-BAE0-71BC1EE82A4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Otto!$R$11:$R$21</c:f>
              <c:numCache>
                <c:formatCode>0.00000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Otto!$P$11:$P$21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586-4524-946F-5BA50F253CA0}"/>
            </c:ext>
          </c:extLst>
        </c:ser>
        <c:ser>
          <c:idx val="2"/>
          <c:order val="2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6812918951858666E-2"/>
                  <c:y val="-3.67585630743525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97-4345-BAE0-71BC1EE82A4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Otto!$R$26:$R$36</c:f>
              <c:numCache>
                <c:formatCode>0.00000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Otto!$P$26:$P$36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586-4524-946F-5BA50F253CA0}"/>
            </c:ext>
          </c:extLst>
        </c:ser>
        <c:ser>
          <c:idx val="3"/>
          <c:order val="3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4"/>
              <c:layout>
                <c:manualLayout>
                  <c:x val="-1.7062766605728304E-2"/>
                  <c:y val="-4.6783625730994149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4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97-4345-BAE0-71BC1EE82A4C}"/>
                </c:ext>
              </c:extLst>
            </c:dLbl>
            <c:dLbl>
              <c:idx val="10"/>
              <c:layout>
                <c:manualLayout>
                  <c:x val="-1.9500304692260995E-2"/>
                  <c:y val="2.0050125313283207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97-4345-BAE0-71BC1EE82A4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Otto!$B$26:$B$36</c:f>
              <c:numCache>
                <c:formatCode>0.00000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Otto!$A$26:$A$36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586-4524-946F-5BA50F253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9797776"/>
        <c:axId val="499802128"/>
      </c:scatterChart>
      <c:valAx>
        <c:axId val="4997977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D" sz="9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 (m</a:t>
                </a:r>
                <a:r>
                  <a:rPr lang="en-ID" sz="95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ID" sz="9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51120162932790225"/>
              <c:y val="0.899751575598115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9802128"/>
        <c:crosses val="autoZero"/>
        <c:crossBetween val="midCat"/>
      </c:valAx>
      <c:valAx>
        <c:axId val="499802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D"/>
                  <a:t>P (Pa)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446116380101572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9797776"/>
        <c:crosses val="autoZero"/>
        <c:crossBetween val="midCat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19050</xdr:rowOff>
    </xdr:from>
    <xdr:to>
      <xdr:col>14</xdr:col>
      <xdr:colOff>31750</xdr:colOff>
      <xdr:row>32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350DF7-569C-44A8-B081-DE5BD1946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574676</xdr:colOff>
      <xdr:row>9</xdr:row>
      <xdr:rowOff>9526</xdr:rowOff>
    </xdr:from>
    <xdr:to>
      <xdr:col>14</xdr:col>
      <xdr:colOff>22226</xdr:colOff>
      <xdr:row>31</xdr:row>
      <xdr:rowOff>149226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37E396-B356-436A-BD44-72DDDA21A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9</xdr:row>
      <xdr:rowOff>66676</xdr:rowOff>
    </xdr:from>
    <xdr:to>
      <xdr:col>13</xdr:col>
      <xdr:colOff>409575</xdr:colOff>
      <xdr:row>33</xdr:row>
      <xdr:rowOff>9526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C5713E18-E4A6-4416-B9F1-8AEEAE04F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6"/>
  <sheetViews>
    <sheetView tabSelected="1" zoomScaleNormal="100" workbookViewId="0">
      <selection activeCell="D7" sqref="D7"/>
    </sheetView>
  </sheetViews>
  <sheetFormatPr defaultRowHeight="12.5"/>
  <cols>
    <col min="1" max="1" width="7.81640625" bestFit="1" customWidth="1"/>
    <col min="2" max="2" width="11" customWidth="1"/>
    <col min="3" max="3" width="5" bestFit="1" customWidth="1"/>
    <col min="4" max="4" width="8.08984375" bestFit="1" customWidth="1"/>
    <col min="5" max="5" width="8.54296875" bestFit="1" customWidth="1"/>
    <col min="6" max="6" width="5" bestFit="1" customWidth="1"/>
    <col min="7" max="7" width="8.1796875" bestFit="1" customWidth="1"/>
    <col min="8" max="8" width="3" bestFit="1" customWidth="1"/>
    <col min="9" max="9" width="4" bestFit="1" customWidth="1"/>
    <col min="10" max="10" width="8.54296875" bestFit="1" customWidth="1"/>
    <col min="11" max="11" width="7.81640625" bestFit="1" customWidth="1"/>
    <col min="12" max="12" width="4.54296875" customWidth="1"/>
    <col min="13" max="13" width="4.1796875" bestFit="1" customWidth="1"/>
    <col min="14" max="14" width="8.6328125" bestFit="1" customWidth="1"/>
    <col min="15" max="15" width="2" bestFit="1" customWidth="1"/>
    <col min="16" max="16" width="8.6328125" bestFit="1" customWidth="1"/>
    <col min="17" max="17" width="2" bestFit="1" customWidth="1"/>
    <col min="18" max="18" width="8.08984375" bestFit="1" customWidth="1"/>
    <col min="19" max="19" width="2" bestFit="1" customWidth="1"/>
    <col min="20" max="20" width="7.1796875" bestFit="1" customWidth="1"/>
    <col min="21" max="21" width="2" bestFit="1" customWidth="1"/>
    <col min="22" max="22" width="7.54296875" bestFit="1" customWidth="1"/>
  </cols>
  <sheetData>
    <row r="1" spans="1:33" ht="20.5" customHeight="1" thickBo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AG1" s="2"/>
    </row>
    <row r="2" spans="1:33" ht="16.5" thickTop="1">
      <c r="A2" s="15" t="s">
        <v>1</v>
      </c>
      <c r="B2" s="21" t="s">
        <v>2</v>
      </c>
      <c r="C2" s="2" t="s">
        <v>3</v>
      </c>
      <c r="D2" s="15" t="s">
        <v>4</v>
      </c>
      <c r="E2" s="22" t="s">
        <v>2</v>
      </c>
      <c r="F2" s="12" t="s">
        <v>5</v>
      </c>
      <c r="G2" s="13" t="e">
        <f>E2*10^6</f>
        <v>#VALUE!</v>
      </c>
      <c r="H2" s="11" t="s">
        <v>6</v>
      </c>
      <c r="I2" s="15" t="s">
        <v>7</v>
      </c>
      <c r="J2" s="21" t="s">
        <v>2</v>
      </c>
      <c r="K2" s="2" t="s">
        <v>8</v>
      </c>
      <c r="N2" s="7" t="s">
        <v>9</v>
      </c>
      <c r="O2" s="7"/>
      <c r="P2" s="7" t="s">
        <v>10</v>
      </c>
      <c r="Q2" s="19"/>
      <c r="R2" s="7" t="s">
        <v>11</v>
      </c>
      <c r="S2" s="19"/>
      <c r="T2" s="7" t="s">
        <v>12</v>
      </c>
    </row>
    <row r="3" spans="1:33" ht="16">
      <c r="A3" s="15" t="s">
        <v>13</v>
      </c>
      <c r="B3" s="21" t="s">
        <v>2</v>
      </c>
      <c r="C3" s="2" t="s">
        <v>3</v>
      </c>
      <c r="D3" s="15" t="s">
        <v>14</v>
      </c>
      <c r="E3" s="22" t="s">
        <v>2</v>
      </c>
      <c r="F3" s="12" t="s">
        <v>5</v>
      </c>
      <c r="G3" s="13" t="e">
        <f t="shared" ref="G3:G5" si="0">E3*10^6</f>
        <v>#VALUE!</v>
      </c>
      <c r="H3" s="11" t="s">
        <v>6</v>
      </c>
      <c r="I3" s="15" t="s">
        <v>15</v>
      </c>
      <c r="J3" s="21" t="s">
        <v>2</v>
      </c>
      <c r="K3" s="2" t="s">
        <v>8</v>
      </c>
      <c r="M3" s="5" t="s">
        <v>16</v>
      </c>
      <c r="N3" s="21" t="s">
        <v>2</v>
      </c>
      <c r="O3" s="11" t="s">
        <v>17</v>
      </c>
      <c r="P3" s="21" t="s">
        <v>2</v>
      </c>
      <c r="Q3" s="11" t="s">
        <v>17</v>
      </c>
      <c r="R3" s="21" t="s">
        <v>2</v>
      </c>
      <c r="S3" s="11" t="s">
        <v>17</v>
      </c>
      <c r="T3" s="21" t="s">
        <v>2</v>
      </c>
      <c r="U3" s="11" t="s">
        <v>17</v>
      </c>
    </row>
    <row r="4" spans="1:33" ht="16">
      <c r="A4" s="15" t="s">
        <v>18</v>
      </c>
      <c r="B4" s="21" t="s">
        <v>2</v>
      </c>
      <c r="C4" s="2" t="s">
        <v>3</v>
      </c>
      <c r="D4" s="15" t="s">
        <v>19</v>
      </c>
      <c r="E4" s="22" t="s">
        <v>2</v>
      </c>
      <c r="F4" s="12" t="s">
        <v>5</v>
      </c>
      <c r="G4" s="13" t="e">
        <f t="shared" si="0"/>
        <v>#VALUE!</v>
      </c>
      <c r="H4" s="11" t="s">
        <v>6</v>
      </c>
      <c r="I4" s="15" t="s">
        <v>20</v>
      </c>
      <c r="J4" s="21" t="s">
        <v>2</v>
      </c>
      <c r="K4" s="2" t="s">
        <v>8</v>
      </c>
      <c r="M4" s="6" t="s">
        <v>21</v>
      </c>
      <c r="N4" s="21" t="s">
        <v>2</v>
      </c>
      <c r="O4" s="11" t="s">
        <v>17</v>
      </c>
      <c r="P4" s="21" t="s">
        <v>2</v>
      </c>
      <c r="Q4" s="11" t="s">
        <v>17</v>
      </c>
      <c r="R4" s="21" t="s">
        <v>2</v>
      </c>
      <c r="S4" s="11" t="s">
        <v>17</v>
      </c>
      <c r="T4" s="21" t="s">
        <v>2</v>
      </c>
      <c r="U4" s="11" t="s">
        <v>17</v>
      </c>
    </row>
    <row r="5" spans="1:33" ht="16.5" thickBot="1">
      <c r="A5" s="15" t="s">
        <v>22</v>
      </c>
      <c r="B5" s="21" t="s">
        <v>2</v>
      </c>
      <c r="C5" s="2" t="s">
        <v>3</v>
      </c>
      <c r="D5" s="15" t="s">
        <v>23</v>
      </c>
      <c r="E5" s="22" t="s">
        <v>2</v>
      </c>
      <c r="F5" s="12" t="s">
        <v>5</v>
      </c>
      <c r="G5" s="13" t="e">
        <f t="shared" si="0"/>
        <v>#VALUE!</v>
      </c>
      <c r="H5" s="11" t="s">
        <v>6</v>
      </c>
      <c r="I5" s="15" t="s">
        <v>24</v>
      </c>
      <c r="J5" s="21" t="s">
        <v>2</v>
      </c>
      <c r="K5" s="2" t="s">
        <v>8</v>
      </c>
      <c r="M5" s="10" t="s">
        <v>25</v>
      </c>
      <c r="N5" s="21" t="s">
        <v>2</v>
      </c>
      <c r="O5" s="14" t="s">
        <v>17</v>
      </c>
      <c r="P5" s="21" t="s">
        <v>2</v>
      </c>
      <c r="Q5" s="14" t="s">
        <v>17</v>
      </c>
      <c r="R5" s="21" t="s">
        <v>2</v>
      </c>
      <c r="S5" s="14" t="s">
        <v>17</v>
      </c>
      <c r="T5" s="21" t="s">
        <v>2</v>
      </c>
      <c r="U5" s="14" t="s">
        <v>17</v>
      </c>
    </row>
    <row r="6" spans="1:33" ht="13">
      <c r="C6" s="2" t="s">
        <v>26</v>
      </c>
      <c r="D6" s="23" t="s">
        <v>2</v>
      </c>
      <c r="E6" s="2" t="s">
        <v>27</v>
      </c>
      <c r="G6" s="1"/>
      <c r="I6" s="15" t="s">
        <v>28</v>
      </c>
      <c r="J6" s="27" t="s">
        <v>2</v>
      </c>
      <c r="K6" s="2" t="s">
        <v>29</v>
      </c>
      <c r="M6" s="8" t="s">
        <v>30</v>
      </c>
      <c r="N6" s="1" t="e">
        <f>N3+P3</f>
        <v>#VALUE!</v>
      </c>
      <c r="O6" s="11" t="s">
        <v>17</v>
      </c>
    </row>
    <row r="7" spans="1:33" ht="13">
      <c r="C7" s="2" t="s">
        <v>31</v>
      </c>
      <c r="D7" s="18" t="e">
        <f>D6+J6*J7</f>
        <v>#VALUE!</v>
      </c>
      <c r="E7" s="2" t="s">
        <v>27</v>
      </c>
      <c r="G7" s="3"/>
      <c r="I7" s="15" t="s">
        <v>32</v>
      </c>
      <c r="J7" s="28">
        <v>8.3144626181532395</v>
      </c>
      <c r="K7" s="2" t="s">
        <v>33</v>
      </c>
      <c r="M7" s="8" t="s">
        <v>25</v>
      </c>
      <c r="N7" s="1">
        <f>SUM(N5:T5)</f>
        <v>0</v>
      </c>
      <c r="O7" s="11" t="s">
        <v>17</v>
      </c>
    </row>
    <row r="8" spans="1:33" ht="15.5">
      <c r="C8" s="17" t="s">
        <v>34</v>
      </c>
      <c r="D8" s="2" t="e">
        <f>D7/D6</f>
        <v>#VALUE!</v>
      </c>
      <c r="M8" s="9" t="s">
        <v>35</v>
      </c>
      <c r="N8" s="25" t="e">
        <f>N7/N6</f>
        <v>#VALUE!</v>
      </c>
      <c r="O8" s="16" t="s">
        <v>36</v>
      </c>
      <c r="P8" s="30" t="e">
        <f>(1-(J4/J3))</f>
        <v>#VALUE!</v>
      </c>
      <c r="Q8" s="11"/>
      <c r="R8" s="26" t="e">
        <f>IF(ABS(N8-P8)&lt;0.0001,"Betul","Salah")</f>
        <v>#VALUE!</v>
      </c>
    </row>
    <row r="9" spans="1:33" ht="13">
      <c r="A9" s="32" t="s">
        <v>37</v>
      </c>
      <c r="B9" s="33"/>
      <c r="C9" s="33"/>
      <c r="D9" s="33"/>
      <c r="P9" s="32" t="s">
        <v>38</v>
      </c>
      <c r="Q9" s="33"/>
      <c r="R9" s="33"/>
      <c r="S9" s="33"/>
      <c r="T9" s="33"/>
    </row>
    <row r="10" spans="1:33" ht="13">
      <c r="A10" s="20" t="s">
        <v>39</v>
      </c>
      <c r="B10" s="20" t="s">
        <v>40</v>
      </c>
      <c r="C10" s="20"/>
      <c r="P10" s="20" t="s">
        <v>39</v>
      </c>
      <c r="R10" s="20" t="s">
        <v>40</v>
      </c>
      <c r="T10" s="20"/>
    </row>
    <row r="11" spans="1:33">
      <c r="A11" s="3">
        <f>IF(AND(ISNUMBER($B$2),ISNUMBER($B$3),ISNUMBER($E$2),ISNUMBER($E$3)),B2,0)</f>
        <v>0</v>
      </c>
      <c r="B11" s="4">
        <f>IF(AND(ISNUMBER($B$2),ISNUMBER($B$3),ISNUMBER($E$2),ISNUMBER($E$3)),E2,0)</f>
        <v>0</v>
      </c>
      <c r="C11" s="3"/>
      <c r="P11" s="3">
        <f>IF(AND(ISNUMBER($B$3),ISNUMBER($B$4),ISNUMBER($E$3),ISNUMBER($E$4),ISNUMBER($D$8)),B3,0)</f>
        <v>0</v>
      </c>
      <c r="R11" s="4">
        <f>IF(AND(ISNUMBER($B$3),ISNUMBER($B$4),ISNUMBER($E$3),ISNUMBER($E$4),ISNUMBER($D$8)),E3,0)</f>
        <v>0</v>
      </c>
      <c r="T11" s="3"/>
    </row>
    <row r="12" spans="1:33">
      <c r="A12" s="3">
        <f>IF(AND(ISNUMBER($B$2),ISNUMBER($B$3),ISNUMBER($E$2),ISNUMBER($E$3)),B11*A11/B12,0)</f>
        <v>0</v>
      </c>
      <c r="B12" s="4">
        <f>IF(AND(ISNUMBER($B$2),ISNUMBER($B$3),ISNUMBER($E$2),ISNUMBER($E$3)),B11+($E$3-$E$2)/10,0)</f>
        <v>0</v>
      </c>
      <c r="C12" s="3"/>
      <c r="P12" s="3">
        <f>IF(AND(ISNUMBER($B$3),ISNUMBER($B$4),ISNUMBER($E$3),ISNUMBER($E$4),ISNUMBER($D$8)),(R11/R12)^$D$8*P11,0)</f>
        <v>0</v>
      </c>
      <c r="R12" s="4">
        <f>IF(AND(ISNUMBER($B$3),ISNUMBER($B$4),ISNUMBER($E$3),ISNUMBER($E$4),ISNUMBER($D$8)),R11+($E$4-$E$3)/10,0)</f>
        <v>0</v>
      </c>
      <c r="T12" s="3"/>
    </row>
    <row r="13" spans="1:33">
      <c r="A13" s="3">
        <f>IF(AND(ISNUMBER($B$2),ISNUMBER($B$3),ISNUMBER($E$2),ISNUMBER($E$3)),B12*A12/B13,0)</f>
        <v>0</v>
      </c>
      <c r="B13" s="4">
        <f>IF(AND(ISNUMBER($B$2),ISNUMBER($B$3),ISNUMBER($E$2),ISNUMBER($E$3)),B12+($E$3-$E$2)/10,0)</f>
        <v>0</v>
      </c>
      <c r="C13" s="3"/>
      <c r="P13" s="3">
        <f>IF(AND(ISNUMBER($B$3),ISNUMBER($B$4),ISNUMBER($E$3),ISNUMBER($E$4),ISNUMBER($D$8)),(R12/R13)^$D$8*P12,0)</f>
        <v>0</v>
      </c>
      <c r="R13" s="4">
        <f>IF(AND(ISNUMBER($B$3),ISNUMBER($B$4),ISNUMBER($E$3),ISNUMBER($E$4),ISNUMBER($D$8)),R12+($E$4-$E$3)/10,0)</f>
        <v>0</v>
      </c>
      <c r="T13" s="3"/>
    </row>
    <row r="14" spans="1:33">
      <c r="A14" s="3">
        <f>IF(AND(ISNUMBER($B$2),ISNUMBER($B$3),ISNUMBER($E$2),ISNUMBER($E$3)),B13*A13/B14,0)</f>
        <v>0</v>
      </c>
      <c r="B14" s="4">
        <f>IF(AND(ISNUMBER($B$2),ISNUMBER($B$3),ISNUMBER($E$2),ISNUMBER($E$3)),B13+($E$3-$E$2)/10,0)</f>
        <v>0</v>
      </c>
      <c r="C14" s="3"/>
      <c r="P14" s="3">
        <f>IF(AND(ISNUMBER($B$3),ISNUMBER($B$4),ISNUMBER($E$3),ISNUMBER($E$4),ISNUMBER($D$8)),(R13/R14)^$D$8*P13,0)</f>
        <v>0</v>
      </c>
      <c r="R14" s="4">
        <f>IF(AND(ISNUMBER($B$3),ISNUMBER($B$4),ISNUMBER($E$3),ISNUMBER($E$4),ISNUMBER($D$8)),R13+($E$4-$E$3)/10,0)</f>
        <v>0</v>
      </c>
      <c r="T14" s="3"/>
    </row>
    <row r="15" spans="1:33">
      <c r="A15" s="3">
        <f>IF(AND(ISNUMBER($B$2),ISNUMBER($B$3),ISNUMBER($E$2),ISNUMBER($E$3)),B14*A14/B15,0)</f>
        <v>0</v>
      </c>
      <c r="B15" s="4">
        <f>IF(AND(ISNUMBER($B$2),ISNUMBER($B$3),ISNUMBER($E$2),ISNUMBER($E$3)),B14+($E$3-$E$2)/10,0)</f>
        <v>0</v>
      </c>
      <c r="C15" s="3"/>
      <c r="P15" s="3">
        <f>IF(AND(ISNUMBER($B$3),ISNUMBER($B$4),ISNUMBER($E$3),ISNUMBER($E$4),ISNUMBER($D$8)),(R14/R15)^$D$8*P14,0)</f>
        <v>0</v>
      </c>
      <c r="R15" s="4">
        <f>IF(AND(ISNUMBER($B$3),ISNUMBER($B$4),ISNUMBER($E$3),ISNUMBER($E$4),ISNUMBER($D$8)),R14+($E$4-$E$3)/10,0)</f>
        <v>0</v>
      </c>
      <c r="T15" s="3"/>
    </row>
    <row r="16" spans="1:33">
      <c r="A16" s="3">
        <f>IF(AND(ISNUMBER($B$2),ISNUMBER($B$3),ISNUMBER($E$2),ISNUMBER($E$3)),B15*A15/B16,0)</f>
        <v>0</v>
      </c>
      <c r="B16" s="4">
        <f>IF(AND(ISNUMBER($B$2),ISNUMBER($B$3),ISNUMBER($E$2),ISNUMBER($E$3)),B15+($E$3-$E$2)/10,0)</f>
        <v>0</v>
      </c>
      <c r="C16" s="3"/>
      <c r="P16" s="3">
        <f>IF(AND(ISNUMBER($B$3),ISNUMBER($B$4),ISNUMBER($E$3),ISNUMBER($E$4),ISNUMBER($D$8)),(R15/R16)^$D$8*P15,0)</f>
        <v>0</v>
      </c>
      <c r="R16" s="4">
        <f>IF(AND(ISNUMBER($B$3),ISNUMBER($B$4),ISNUMBER($E$3),ISNUMBER($E$4),ISNUMBER($D$8)),R15+($E$4-$E$3)/10,0)</f>
        <v>0</v>
      </c>
      <c r="T16" s="3"/>
    </row>
    <row r="17" spans="1:20">
      <c r="A17" s="3">
        <f>IF(AND(ISNUMBER($B$2),ISNUMBER($B$3),ISNUMBER($E$2),ISNUMBER($E$3)),B16*A16/B17,0)</f>
        <v>0</v>
      </c>
      <c r="B17" s="4">
        <f>IF(AND(ISNUMBER($B$2),ISNUMBER($B$3),ISNUMBER($E$2),ISNUMBER($E$3)),B16+($E$3-$E$2)/10,0)</f>
        <v>0</v>
      </c>
      <c r="C17" s="3"/>
      <c r="P17" s="3">
        <f>IF(AND(ISNUMBER($B$3),ISNUMBER($B$4),ISNUMBER($E$3),ISNUMBER($E$4),ISNUMBER($D$8)),(R16/R17)^$D$8*P16,0)</f>
        <v>0</v>
      </c>
      <c r="R17" s="4">
        <f>IF(AND(ISNUMBER($B$3),ISNUMBER($B$4),ISNUMBER($E$3),ISNUMBER($E$4),ISNUMBER($D$8)),R16+($E$4-$E$3)/10,0)</f>
        <v>0</v>
      </c>
      <c r="T17" s="3"/>
    </row>
    <row r="18" spans="1:20">
      <c r="A18" s="3">
        <f>IF(AND(ISNUMBER($B$2),ISNUMBER($B$3),ISNUMBER($E$2),ISNUMBER($E$3)),B17*A17/B18,0)</f>
        <v>0</v>
      </c>
      <c r="B18" s="4">
        <f>IF(AND(ISNUMBER($B$2),ISNUMBER($B$3),ISNUMBER($E$2),ISNUMBER($E$3)),B17+($E$3-$E$2)/10,0)</f>
        <v>0</v>
      </c>
      <c r="C18" s="3"/>
      <c r="P18" s="3">
        <f>IF(AND(ISNUMBER($B$3),ISNUMBER($B$4),ISNUMBER($E$3),ISNUMBER($E$4),ISNUMBER($D$8)),(R17/R18)^$D$8*P17,0)</f>
        <v>0</v>
      </c>
      <c r="R18" s="4">
        <f>IF(AND(ISNUMBER($B$3),ISNUMBER($B$4),ISNUMBER($E$3),ISNUMBER($E$4),ISNUMBER($D$8)),R17+($E$4-$E$3)/10,0)</f>
        <v>0</v>
      </c>
      <c r="T18" s="3"/>
    </row>
    <row r="19" spans="1:20">
      <c r="A19" s="3">
        <f>IF(AND(ISNUMBER($B$2),ISNUMBER($B$3),ISNUMBER($E$2),ISNUMBER($E$3)),B18*A18/B19,0)</f>
        <v>0</v>
      </c>
      <c r="B19" s="4">
        <f>IF(AND(ISNUMBER($B$2),ISNUMBER($B$3),ISNUMBER($E$2),ISNUMBER($E$3)),B18+($E$3-$E$2)/10,0)</f>
        <v>0</v>
      </c>
      <c r="C19" s="3"/>
      <c r="P19" s="3">
        <f>IF(AND(ISNUMBER($B$3),ISNUMBER($B$4),ISNUMBER($E$3),ISNUMBER($E$4),ISNUMBER($D$8)),(R18/R19)^$D$8*P18,0)</f>
        <v>0</v>
      </c>
      <c r="R19" s="4">
        <f>IF(AND(ISNUMBER($B$3),ISNUMBER($B$4),ISNUMBER($E$3),ISNUMBER($E$4),ISNUMBER($D$8)),R18+($E$4-$E$3)/10,0)</f>
        <v>0</v>
      </c>
      <c r="T19" s="3"/>
    </row>
    <row r="20" spans="1:20">
      <c r="A20" s="3">
        <f>IF(AND(ISNUMBER($B$2),ISNUMBER($B$3),ISNUMBER($E$2),ISNUMBER($E$3)),B19*A19/B20,0)</f>
        <v>0</v>
      </c>
      <c r="B20" s="4">
        <f>IF(AND(ISNUMBER($B$2),ISNUMBER($B$3),ISNUMBER($E$2),ISNUMBER($E$3)),B19+($E$3-$E$2)/10,0)</f>
        <v>0</v>
      </c>
      <c r="C20" s="3"/>
      <c r="P20" s="3">
        <f>IF(AND(ISNUMBER($B$3),ISNUMBER($B$4),ISNUMBER($E$3),ISNUMBER($E$4),ISNUMBER($D$8)),(R19/R20)^$D$8*P19,0)</f>
        <v>0</v>
      </c>
      <c r="R20" s="4">
        <f>IF(AND(ISNUMBER($B$3),ISNUMBER($B$4),ISNUMBER($E$3),ISNUMBER($E$4),ISNUMBER($D$8)),R19+($E$4-$E$3)/10,0)</f>
        <v>0</v>
      </c>
      <c r="T20" s="3"/>
    </row>
    <row r="21" spans="1:20">
      <c r="A21" s="3">
        <f>IF(AND(ISNUMBER($B$2),ISNUMBER($B$3),ISNUMBER($E$2),ISNUMBER($E$3)),B20*A20/B21,0)</f>
        <v>0</v>
      </c>
      <c r="B21" s="4">
        <f>IF(AND(ISNUMBER($B$2),ISNUMBER($B$3),ISNUMBER($E$2),ISNUMBER($E$3)),B20+($E$3-$E$2)/10,0)</f>
        <v>0</v>
      </c>
      <c r="C21" s="3"/>
      <c r="P21" s="3">
        <f>IF(AND(ISNUMBER($B$3),ISNUMBER($B$4),ISNUMBER($E$3),ISNUMBER($E$4),ISNUMBER($D$8)),(R20/R21)^$D$8*P20,0)</f>
        <v>0</v>
      </c>
      <c r="R21" s="4">
        <f>IF(AND(ISNUMBER($B$3),ISNUMBER($B$4),ISNUMBER($E$3),ISNUMBER($E$4),ISNUMBER($D$8)),R20+($E$4-$E$3)/10,0)</f>
        <v>0</v>
      </c>
      <c r="T21" s="3"/>
    </row>
    <row r="24" spans="1:20" ht="13">
      <c r="A24" s="32" t="s">
        <v>41</v>
      </c>
      <c r="B24" s="33"/>
      <c r="C24" s="33"/>
      <c r="D24" s="33"/>
      <c r="P24" s="32" t="s">
        <v>42</v>
      </c>
      <c r="Q24" s="33"/>
      <c r="R24" s="33"/>
      <c r="S24" s="33"/>
      <c r="T24" s="33"/>
    </row>
    <row r="25" spans="1:20" ht="13">
      <c r="A25" s="20" t="s">
        <v>39</v>
      </c>
      <c r="B25" s="20" t="s">
        <v>40</v>
      </c>
      <c r="C25" s="20"/>
      <c r="P25" s="20" t="s">
        <v>39</v>
      </c>
      <c r="R25" s="20" t="s">
        <v>40</v>
      </c>
      <c r="T25" s="20"/>
    </row>
    <row r="26" spans="1:20">
      <c r="A26" s="3">
        <f>IF(AND(ISNUMBER($B$5),ISNUMBER($B$2),ISNUMBER($E$5),ISNUMBER($E$2),ISNUMBER($D$8)),B5,0)</f>
        <v>0</v>
      </c>
      <c r="B26" s="4">
        <f>IF(AND(ISNUMBER($B$5),ISNUMBER($B$2),ISNUMBER($E$5),ISNUMBER($E$2),ISNUMBER($D$8)),E5,0)</f>
        <v>0</v>
      </c>
      <c r="C26" s="3"/>
      <c r="P26" s="3">
        <f>IF(AND(ISNUMBER($B$4),ISNUMBER($B$5),ISNUMBER($E$4),ISNUMBER($E$5),ISNUMBER($D$8)),B4,0)</f>
        <v>0</v>
      </c>
      <c r="R26" s="4">
        <f>IF(AND(ISNUMBER($B$4),ISNUMBER($B$5),ISNUMBER($E$4),ISNUMBER($E$5),ISNUMBER($D$8)),E4,0)</f>
        <v>0</v>
      </c>
      <c r="T26" s="3"/>
    </row>
    <row r="27" spans="1:20">
      <c r="A27" s="3">
        <f>IF(AND(ISNUMBER($B$5),ISNUMBER($B$2),ISNUMBER($E$5),ISNUMBER($E$2),ISNUMBER($D$8)),(B26/B27)^$D$8*A26,0)</f>
        <v>0</v>
      </c>
      <c r="B27" s="4">
        <f>IF(AND(ISNUMBER($B$5),ISNUMBER($B$2),ISNUMBER($E$5),ISNUMBER($E$2),ISNUMBER($D$8)),B26+($E$2-$E$5)/10,0)</f>
        <v>0</v>
      </c>
      <c r="C27" s="3"/>
      <c r="P27" s="3">
        <f>IF(AND(ISNUMBER($B$4),ISNUMBER($B$5),ISNUMBER($E$4),ISNUMBER($E$5),ISNUMBER($D$8)),R26*P26/R27,0)</f>
        <v>0</v>
      </c>
      <c r="R27" s="4">
        <f>IF(AND(ISNUMBER($B$4),ISNUMBER($B$5),ISNUMBER($E$4),ISNUMBER($E$5),ISNUMBER($D$8)),R26+($E$5-$E$4)/10,0)</f>
        <v>0</v>
      </c>
      <c r="T27" s="3"/>
    </row>
    <row r="28" spans="1:20">
      <c r="A28" s="3">
        <f>IF(AND(ISNUMBER($B$5),ISNUMBER($B$2),ISNUMBER($E$5),ISNUMBER($E$2),ISNUMBER($D$8)),(B27/B28)^$D$8*A27,0)</f>
        <v>0</v>
      </c>
      <c r="B28" s="4">
        <f>IF(AND(ISNUMBER($B$5),ISNUMBER($B$2),ISNUMBER($E$5),ISNUMBER($E$2),ISNUMBER($D$8)),B27+($E$2-$E$5)/10,0)</f>
        <v>0</v>
      </c>
      <c r="C28" s="3"/>
      <c r="P28" s="3">
        <f>IF(AND(ISNUMBER($B$4),ISNUMBER($B$5),ISNUMBER($E$4),ISNUMBER($E$5),ISNUMBER($D$8)),R27*P27/R28,0)</f>
        <v>0</v>
      </c>
      <c r="R28" s="4">
        <f>IF(AND(ISNUMBER($B$4),ISNUMBER($B$5),ISNUMBER($E$4),ISNUMBER($E$5),ISNUMBER($D$8)),R27+($E$5-$E$4)/10,0)</f>
        <v>0</v>
      </c>
      <c r="T28" s="3"/>
    </row>
    <row r="29" spans="1:20">
      <c r="A29" s="3">
        <f>IF(AND(ISNUMBER($B$5),ISNUMBER($B$2),ISNUMBER($E$5),ISNUMBER($E$2),ISNUMBER($D$8)),(B28/B29)^$D$8*A28,0)</f>
        <v>0</v>
      </c>
      <c r="B29" s="4">
        <f>IF(AND(ISNUMBER($B$5),ISNUMBER($B$2),ISNUMBER($E$5),ISNUMBER($E$2),ISNUMBER($D$8)),B28+($E$2-$E$5)/10,0)</f>
        <v>0</v>
      </c>
      <c r="C29" s="3"/>
      <c r="P29" s="3">
        <f>IF(AND(ISNUMBER($B$4),ISNUMBER($B$5),ISNUMBER($E$4),ISNUMBER($E$5),ISNUMBER($D$8)),R28*P28/R29,0)</f>
        <v>0</v>
      </c>
      <c r="R29" s="4">
        <f>IF(AND(ISNUMBER($B$4),ISNUMBER($B$5),ISNUMBER($E$4),ISNUMBER($E$5),ISNUMBER($D$8)),R28+($E$5-$E$4)/10,0)</f>
        <v>0</v>
      </c>
      <c r="T29" s="3"/>
    </row>
    <row r="30" spans="1:20">
      <c r="A30" s="3">
        <f>IF(AND(ISNUMBER($B$5),ISNUMBER($B$2),ISNUMBER($E$5),ISNUMBER($E$2),ISNUMBER($D$8)),(B29/B30)^$D$8*A29,0)</f>
        <v>0</v>
      </c>
      <c r="B30" s="4">
        <f>IF(AND(ISNUMBER($B$5),ISNUMBER($B$2),ISNUMBER($E$5),ISNUMBER($E$2),ISNUMBER($D$8)),B29+($E$2-$E$5)/10,0)</f>
        <v>0</v>
      </c>
      <c r="C30" s="3"/>
      <c r="P30" s="3">
        <f>IF(AND(ISNUMBER($B$4),ISNUMBER($B$5),ISNUMBER($E$4),ISNUMBER($E$5),ISNUMBER($D$8)),R29*P29/R30,0)</f>
        <v>0</v>
      </c>
      <c r="R30" s="4">
        <f>IF(AND(ISNUMBER($B$4),ISNUMBER($B$5),ISNUMBER($E$4),ISNUMBER($E$5),ISNUMBER($D$8)),R29+($E$5-$E$4)/10,0)</f>
        <v>0</v>
      </c>
      <c r="T30" s="3"/>
    </row>
    <row r="31" spans="1:20">
      <c r="A31" s="3">
        <f>IF(AND(ISNUMBER($B$5),ISNUMBER($B$2),ISNUMBER($E$5),ISNUMBER($E$2),ISNUMBER($D$8)),(B30/B31)^$D$8*A30,0)</f>
        <v>0</v>
      </c>
      <c r="B31" s="4">
        <f>IF(AND(ISNUMBER($B$5),ISNUMBER($B$2),ISNUMBER($E$5),ISNUMBER($E$2),ISNUMBER($D$8)),B30+($E$2-$E$5)/10,0)</f>
        <v>0</v>
      </c>
      <c r="C31" s="3"/>
      <c r="P31" s="3">
        <f>IF(AND(ISNUMBER($B$4),ISNUMBER($B$5),ISNUMBER($E$4),ISNUMBER($E$5),ISNUMBER($D$8)),R30*P30/R31,0)</f>
        <v>0</v>
      </c>
      <c r="R31" s="4">
        <f>IF(AND(ISNUMBER($B$4),ISNUMBER($B$5),ISNUMBER($E$4),ISNUMBER($E$5),ISNUMBER($D$8)),R30+($E$5-$E$4)/10,0)</f>
        <v>0</v>
      </c>
      <c r="T31" s="3"/>
    </row>
    <row r="32" spans="1:20">
      <c r="A32" s="3">
        <f>IF(AND(ISNUMBER($B$5),ISNUMBER($B$2),ISNUMBER($E$5),ISNUMBER($E$2),ISNUMBER($D$8)),(B31/B32)^$D$8*A31,0)</f>
        <v>0</v>
      </c>
      <c r="B32" s="4">
        <f>IF(AND(ISNUMBER($B$5),ISNUMBER($B$2),ISNUMBER($E$5),ISNUMBER($E$2),ISNUMBER($D$8)),B31+($E$2-$E$5)/10,0)</f>
        <v>0</v>
      </c>
      <c r="C32" s="3"/>
      <c r="P32" s="3">
        <f>IF(AND(ISNUMBER($B$4),ISNUMBER($B$5),ISNUMBER($E$4),ISNUMBER($E$5),ISNUMBER($D$8)),R31*P31/R32,0)</f>
        <v>0</v>
      </c>
      <c r="R32" s="4">
        <f>IF(AND(ISNUMBER($B$4),ISNUMBER($B$5),ISNUMBER($E$4),ISNUMBER($E$5),ISNUMBER($D$8)),R31+($E$5-$E$4)/10,0)</f>
        <v>0</v>
      </c>
      <c r="T32" s="3"/>
    </row>
    <row r="33" spans="1:20">
      <c r="A33" s="3">
        <f>IF(AND(ISNUMBER($B$5),ISNUMBER($B$2),ISNUMBER($E$5),ISNUMBER($E$2),ISNUMBER($D$8)),(B32/B33)^$D$8*A32,0)</f>
        <v>0</v>
      </c>
      <c r="B33" s="4">
        <f>IF(AND(ISNUMBER($B$5),ISNUMBER($B$2),ISNUMBER($E$5),ISNUMBER($E$2),ISNUMBER($D$8)),B32+($E$2-$E$5)/10,0)</f>
        <v>0</v>
      </c>
      <c r="C33" s="3"/>
      <c r="P33" s="3">
        <f>IF(AND(ISNUMBER($B$4),ISNUMBER($B$5),ISNUMBER($E$4),ISNUMBER($E$5),ISNUMBER($D$8)),R32*P32/R33,0)</f>
        <v>0</v>
      </c>
      <c r="R33" s="4">
        <f>IF(AND(ISNUMBER($B$4),ISNUMBER($B$5),ISNUMBER($E$4),ISNUMBER($E$5),ISNUMBER($D$8)),R32+($E$5-$E$4)/10,0)</f>
        <v>0</v>
      </c>
      <c r="T33" s="3"/>
    </row>
    <row r="34" spans="1:20">
      <c r="A34" s="3">
        <f>IF(AND(ISNUMBER($B$5),ISNUMBER($B$2),ISNUMBER($E$5),ISNUMBER($E$2),ISNUMBER($D$8)),(B33/B34)^$D$8*A33,0)</f>
        <v>0</v>
      </c>
      <c r="B34" s="4">
        <f>IF(AND(ISNUMBER($B$5),ISNUMBER($B$2),ISNUMBER($E$5),ISNUMBER($E$2),ISNUMBER($D$8)),B33+($E$2-$E$5)/10,0)</f>
        <v>0</v>
      </c>
      <c r="C34" s="3"/>
      <c r="P34" s="3">
        <f>IF(AND(ISNUMBER($B$4),ISNUMBER($B$5),ISNUMBER($E$4),ISNUMBER($E$5),ISNUMBER($D$8)),R33*P33/R34,0)</f>
        <v>0</v>
      </c>
      <c r="R34" s="4">
        <f>IF(AND(ISNUMBER($B$4),ISNUMBER($B$5),ISNUMBER($E$4),ISNUMBER($E$5),ISNUMBER($D$8)),R33+($E$5-$E$4)/10,0)</f>
        <v>0</v>
      </c>
      <c r="T34" s="3"/>
    </row>
    <row r="35" spans="1:20">
      <c r="A35" s="3">
        <f>IF(AND(ISNUMBER($B$5),ISNUMBER($B$2),ISNUMBER($E$5),ISNUMBER($E$2),ISNUMBER($D$8)),(B34/B35)^$D$8*A34,0)</f>
        <v>0</v>
      </c>
      <c r="B35" s="4">
        <f>IF(AND(ISNUMBER($B$5),ISNUMBER($B$2),ISNUMBER($E$5),ISNUMBER($E$2),ISNUMBER($D$8)),B34+($E$2-$E$5)/10,0)</f>
        <v>0</v>
      </c>
      <c r="C35" s="3"/>
      <c r="P35" s="3">
        <f>IF(AND(ISNUMBER($B$4),ISNUMBER($B$5),ISNUMBER($E$4),ISNUMBER($E$5),ISNUMBER($D$8)),R34*P34/R35,0)</f>
        <v>0</v>
      </c>
      <c r="R35" s="4">
        <f>IF(AND(ISNUMBER($B$4),ISNUMBER($B$5),ISNUMBER($E$4),ISNUMBER($E$5),ISNUMBER($D$8)),R34+($E$5-$E$4)/10,0)</f>
        <v>0</v>
      </c>
      <c r="T35" s="3"/>
    </row>
    <row r="36" spans="1:20">
      <c r="A36" s="3">
        <f>IF(AND(ISNUMBER($B$5),ISNUMBER($B$2),ISNUMBER($E$5),ISNUMBER($E$2),ISNUMBER($D$8)),(B35/B36)^$D$8*A35,0)</f>
        <v>0</v>
      </c>
      <c r="B36" s="4">
        <f>IF(AND(ISNUMBER($B$5),ISNUMBER($B$2),ISNUMBER($E$5),ISNUMBER($E$2),ISNUMBER($D$8)),B35+($E$2-$E$5)/10,0)</f>
        <v>0</v>
      </c>
      <c r="C36" s="3"/>
      <c r="P36" s="3">
        <f>IF(AND(ISNUMBER($B$4),ISNUMBER($B$5),ISNUMBER($E$4),ISNUMBER($E$5),ISNUMBER($D$8)),R35*P35/R36,0)</f>
        <v>0</v>
      </c>
      <c r="R36" s="4">
        <f>IF(AND(ISNUMBER($B$4),ISNUMBER($B$5),ISNUMBER($E$4),ISNUMBER($E$5),ISNUMBER($D$8)),R35+($E$5-$E$4)/10,0)</f>
        <v>0</v>
      </c>
      <c r="T36" s="3"/>
    </row>
  </sheetData>
  <sheetProtection algorithmName="SHA-512" hashValue="CErNE2A9ge4E20lq6W7Nf4XOSoLsU25bzpOksJsg41jSn6ll8JNSYksbnH69Egwq3v2zg8nBtJwttz+lGsWPbw==" saltValue="ua6zODYo5Z6EezjOb1iAsA==" spinCount="100000" sheet="1" formatColumns="0"/>
  <protectedRanges>
    <protectedRange sqref="N3:N5 D6 E2:E5 J2:J6 B2:B5 P3:P5 R3:R5 T3:T5" name="Range1"/>
  </protectedRanges>
  <mergeCells count="5">
    <mergeCell ref="A9:D9"/>
    <mergeCell ref="P9:T9"/>
    <mergeCell ref="A24:D24"/>
    <mergeCell ref="P24:T24"/>
    <mergeCell ref="A1:U1"/>
  </mergeCells>
  <pageMargins left="0.75" right="0.75" top="1" bottom="1" header="0.5" footer="0.5"/>
  <pageSetup paperSize="9" orientation="portrait" horizontalDpi="4294967293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6"/>
  <sheetViews>
    <sheetView zoomScaleNormal="100" workbookViewId="0">
      <selection activeCell="D30" sqref="D30"/>
    </sheetView>
  </sheetViews>
  <sheetFormatPr defaultRowHeight="12.5"/>
  <cols>
    <col min="1" max="1" width="7" bestFit="1" customWidth="1"/>
    <col min="2" max="2" width="14.453125" bestFit="1" customWidth="1"/>
    <col min="3" max="3" width="5" bestFit="1" customWidth="1"/>
    <col min="4" max="4" width="8.453125" bestFit="1" customWidth="1"/>
    <col min="5" max="5" width="10.36328125" bestFit="1" customWidth="1"/>
    <col min="6" max="6" width="5" bestFit="1" customWidth="1"/>
    <col min="7" max="7" width="8.1796875" bestFit="1" customWidth="1"/>
    <col min="8" max="8" width="3" bestFit="1" customWidth="1"/>
    <col min="9" max="9" width="4" bestFit="1" customWidth="1"/>
    <col min="10" max="10" width="8.36328125" bestFit="1" customWidth="1"/>
    <col min="11" max="11" width="7.81640625" bestFit="1" customWidth="1"/>
    <col min="12" max="12" width="4.54296875" customWidth="1"/>
    <col min="13" max="13" width="4.1796875" bestFit="1" customWidth="1"/>
    <col min="14" max="14" width="8.08984375" bestFit="1" customWidth="1"/>
    <col min="15" max="15" width="2" bestFit="1" customWidth="1"/>
    <col min="16" max="16" width="8.453125" customWidth="1"/>
    <col min="17" max="17" width="2" bestFit="1" customWidth="1"/>
    <col min="18" max="18" width="8.1796875" bestFit="1" customWidth="1"/>
    <col min="19" max="19" width="2" bestFit="1" customWidth="1"/>
    <col min="20" max="20" width="7" bestFit="1" customWidth="1"/>
    <col min="21" max="21" width="2" bestFit="1" customWidth="1"/>
    <col min="22" max="22" width="7.54296875" bestFit="1" customWidth="1"/>
  </cols>
  <sheetData>
    <row r="1" spans="1:31" ht="20.5" customHeight="1" thickBot="1">
      <c r="A1" s="34" t="s">
        <v>43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AE1" s="2"/>
    </row>
    <row r="2" spans="1:31" ht="16.5" thickTop="1">
      <c r="A2" s="15" t="s">
        <v>44</v>
      </c>
      <c r="B2" s="21" t="s">
        <v>2</v>
      </c>
      <c r="C2" s="2" t="s">
        <v>3</v>
      </c>
      <c r="D2" s="15" t="s">
        <v>45</v>
      </c>
      <c r="E2" s="23" t="s">
        <v>2</v>
      </c>
      <c r="F2" s="12" t="s">
        <v>5</v>
      </c>
      <c r="G2" s="13" t="e">
        <f>E2*10^6</f>
        <v>#VALUE!</v>
      </c>
      <c r="H2" s="11" t="s">
        <v>6</v>
      </c>
      <c r="I2" s="15" t="s">
        <v>46</v>
      </c>
      <c r="J2" s="21" t="s">
        <v>2</v>
      </c>
      <c r="K2" s="2" t="s">
        <v>8</v>
      </c>
      <c r="N2" s="7" t="s">
        <v>47</v>
      </c>
      <c r="O2" s="7"/>
      <c r="P2" s="7" t="s">
        <v>48</v>
      </c>
      <c r="Q2" s="19"/>
      <c r="R2" s="7" t="s">
        <v>49</v>
      </c>
      <c r="S2" s="19"/>
      <c r="T2" s="7" t="s">
        <v>50</v>
      </c>
    </row>
    <row r="3" spans="1:31" ht="16">
      <c r="A3" s="15" t="s">
        <v>51</v>
      </c>
      <c r="B3" s="21" t="s">
        <v>2</v>
      </c>
      <c r="C3" s="2" t="s">
        <v>3</v>
      </c>
      <c r="D3" s="15" t="s">
        <v>52</v>
      </c>
      <c r="E3" s="23" t="s">
        <v>2</v>
      </c>
      <c r="F3" s="12" t="s">
        <v>53</v>
      </c>
      <c r="G3" s="13" t="e">
        <f t="shared" ref="G3:G5" si="0">E3*10^6</f>
        <v>#VALUE!</v>
      </c>
      <c r="H3" s="11" t="s">
        <v>6</v>
      </c>
      <c r="I3" s="15" t="s">
        <v>54</v>
      </c>
      <c r="J3" s="21" t="s">
        <v>2</v>
      </c>
      <c r="K3" s="2" t="s">
        <v>8</v>
      </c>
      <c r="M3" s="5" t="s">
        <v>16</v>
      </c>
      <c r="N3" s="21" t="s">
        <v>2</v>
      </c>
      <c r="O3" s="11" t="s">
        <v>17</v>
      </c>
      <c r="P3" s="21" t="s">
        <v>2</v>
      </c>
      <c r="Q3" s="11" t="s">
        <v>17</v>
      </c>
      <c r="R3" s="21" t="s">
        <v>2</v>
      </c>
      <c r="S3" s="11" t="s">
        <v>17</v>
      </c>
      <c r="T3" s="21" t="s">
        <v>2</v>
      </c>
      <c r="U3" s="11" t="s">
        <v>17</v>
      </c>
    </row>
    <row r="4" spans="1:31" ht="16">
      <c r="A4" s="15" t="s">
        <v>55</v>
      </c>
      <c r="B4" s="21" t="s">
        <v>2</v>
      </c>
      <c r="C4" s="2" t="s">
        <v>3</v>
      </c>
      <c r="D4" s="15" t="s">
        <v>56</v>
      </c>
      <c r="E4" s="23" t="s">
        <v>2</v>
      </c>
      <c r="F4" s="12" t="s">
        <v>5</v>
      </c>
      <c r="G4" s="13" t="e">
        <f t="shared" si="0"/>
        <v>#VALUE!</v>
      </c>
      <c r="H4" s="11" t="s">
        <v>6</v>
      </c>
      <c r="I4" s="15" t="s">
        <v>57</v>
      </c>
      <c r="J4" s="21" t="s">
        <v>2</v>
      </c>
      <c r="K4" s="2" t="s">
        <v>8</v>
      </c>
      <c r="M4" s="6" t="s">
        <v>21</v>
      </c>
      <c r="N4" s="21" t="s">
        <v>2</v>
      </c>
      <c r="O4" s="11" t="s">
        <v>17</v>
      </c>
      <c r="P4" s="21" t="s">
        <v>2</v>
      </c>
      <c r="Q4" s="11" t="s">
        <v>17</v>
      </c>
      <c r="R4" s="21" t="s">
        <v>2</v>
      </c>
      <c r="S4" s="11" t="s">
        <v>17</v>
      </c>
      <c r="T4" s="21" t="s">
        <v>2</v>
      </c>
      <c r="U4" s="11" t="s">
        <v>17</v>
      </c>
    </row>
    <row r="5" spans="1:31" ht="16.5" thickBot="1">
      <c r="A5" s="15" t="s">
        <v>58</v>
      </c>
      <c r="B5" s="21" t="s">
        <v>2</v>
      </c>
      <c r="C5" s="2" t="s">
        <v>3</v>
      </c>
      <c r="D5" s="15" t="s">
        <v>59</v>
      </c>
      <c r="E5" s="23" t="s">
        <v>2</v>
      </c>
      <c r="F5" s="12" t="s">
        <v>5</v>
      </c>
      <c r="G5" s="13" t="e">
        <f t="shared" si="0"/>
        <v>#VALUE!</v>
      </c>
      <c r="H5" s="11" t="s">
        <v>6</v>
      </c>
      <c r="I5" s="15" t="s">
        <v>60</v>
      </c>
      <c r="J5" s="21" t="s">
        <v>2</v>
      </c>
      <c r="K5" s="2" t="s">
        <v>8</v>
      </c>
      <c r="M5" s="10" t="s">
        <v>25</v>
      </c>
      <c r="N5" s="21" t="s">
        <v>2</v>
      </c>
      <c r="O5" s="14" t="s">
        <v>17</v>
      </c>
      <c r="P5" s="21" t="s">
        <v>2</v>
      </c>
      <c r="Q5" s="14" t="s">
        <v>17</v>
      </c>
      <c r="R5" s="21" t="s">
        <v>2</v>
      </c>
      <c r="S5" s="14" t="s">
        <v>17</v>
      </c>
      <c r="T5" s="21" t="s">
        <v>2</v>
      </c>
      <c r="U5" s="14" t="s">
        <v>17</v>
      </c>
    </row>
    <row r="6" spans="1:31" ht="13">
      <c r="C6" s="2" t="s">
        <v>26</v>
      </c>
      <c r="D6" s="24" t="s">
        <v>2</v>
      </c>
      <c r="E6" s="2" t="s">
        <v>27</v>
      </c>
      <c r="G6" s="1"/>
      <c r="I6" s="15" t="s">
        <v>28</v>
      </c>
      <c r="J6" s="27" t="s">
        <v>2</v>
      </c>
      <c r="K6" s="2" t="s">
        <v>29</v>
      </c>
      <c r="M6" s="8" t="s">
        <v>30</v>
      </c>
      <c r="N6" s="1" t="e">
        <f>N3+P3</f>
        <v>#VALUE!</v>
      </c>
      <c r="O6" s="11" t="s">
        <v>17</v>
      </c>
    </row>
    <row r="7" spans="1:31" ht="13">
      <c r="C7" s="2" t="s">
        <v>31</v>
      </c>
      <c r="D7" s="18" t="e">
        <f>D6+J6*J7</f>
        <v>#VALUE!</v>
      </c>
      <c r="E7" s="2" t="s">
        <v>27</v>
      </c>
      <c r="G7" s="3"/>
      <c r="I7" s="15" t="s">
        <v>32</v>
      </c>
      <c r="J7" s="28">
        <v>8.3144626181532395</v>
      </c>
      <c r="K7" s="2" t="s">
        <v>33</v>
      </c>
      <c r="M7" s="8" t="s">
        <v>25</v>
      </c>
      <c r="N7" s="1">
        <f>SUM(N5:T5)</f>
        <v>0</v>
      </c>
      <c r="O7" s="11" t="s">
        <v>17</v>
      </c>
    </row>
    <row r="8" spans="1:31" ht="15.5">
      <c r="C8" s="17" t="s">
        <v>34</v>
      </c>
      <c r="D8" s="2" t="e">
        <f>D7/D6</f>
        <v>#VALUE!</v>
      </c>
      <c r="M8" s="9" t="s">
        <v>35</v>
      </c>
      <c r="N8" s="25" t="e">
        <f>N7/N6</f>
        <v>#VALUE!</v>
      </c>
      <c r="O8" s="16" t="s">
        <v>36</v>
      </c>
      <c r="P8" s="29" t="e">
        <f>(1-1/D8*1/((G2/G3)^(D8-1))*(((G4/G3)^D8-1)/((G4/G3)-1)))</f>
        <v>#VALUE!</v>
      </c>
      <c r="Q8" s="11"/>
      <c r="R8" s="26" t="e">
        <f>IF(ABS(N8-P8)&lt;0.0001,"Betul","Salah")</f>
        <v>#VALUE!</v>
      </c>
    </row>
    <row r="9" spans="1:31" ht="13">
      <c r="A9" s="32" t="s">
        <v>61</v>
      </c>
      <c r="B9" s="33"/>
      <c r="C9" s="33"/>
      <c r="D9" s="33"/>
      <c r="P9" s="32" t="s">
        <v>62</v>
      </c>
      <c r="Q9" s="33"/>
      <c r="R9" s="33"/>
      <c r="S9" s="33"/>
      <c r="T9" s="33"/>
    </row>
    <row r="10" spans="1:31" ht="13">
      <c r="A10" s="20" t="s">
        <v>39</v>
      </c>
      <c r="B10" s="20" t="s">
        <v>40</v>
      </c>
      <c r="C10" s="20"/>
      <c r="P10" s="20" t="s">
        <v>39</v>
      </c>
      <c r="R10" s="20" t="s">
        <v>40</v>
      </c>
      <c r="T10" s="20"/>
    </row>
    <row r="11" spans="1:31">
      <c r="A11" s="3">
        <f>IF(AND(ISNUMBER($B$2),ISNUMBER($B$3),ISNUMBER($E$2),ISNUMBER($E$3),ISNUMBER($D$8)),B2,0)</f>
        <v>0</v>
      </c>
      <c r="B11" s="4">
        <f>IF(AND(ISNUMBER($B$2),ISNUMBER($B$3),ISNUMBER($E$2),ISNUMBER($E$3),ISNUMBER($D$8)),E2,0)</f>
        <v>0</v>
      </c>
      <c r="C11" s="3"/>
      <c r="P11" s="3">
        <f>IF(AND(ISNUMBER($B$3),ISNUMBER($B$4),ISNUMBER($E$3),ISNUMBER($E$4),ISNUMBER($D$8)),B3,0)</f>
        <v>0</v>
      </c>
      <c r="R11" s="4">
        <f>IF(AND(ISNUMBER($B$3),ISNUMBER($B$4),ISNUMBER($E$3),ISNUMBER($E$4),ISNUMBER($D$8)),E3,0)</f>
        <v>0</v>
      </c>
      <c r="T11" s="3"/>
    </row>
    <row r="12" spans="1:31">
      <c r="A12" s="3">
        <f>IF(AND(ISNUMBER($B$2),ISNUMBER($B$3),ISNUMBER($E$2),ISNUMBER($E$3),ISNUMBER($D$8)),(B11/B12)^$D$8*A11,0)</f>
        <v>0</v>
      </c>
      <c r="B12" s="4">
        <f>IF(AND(ISNUMBER($B$2),ISNUMBER($B$3),ISNUMBER($E$2),ISNUMBER($E$3),ISNUMBER($D$8)),B11+($E$3-$E$2)/10,0)</f>
        <v>0</v>
      </c>
      <c r="C12" s="3"/>
      <c r="P12" s="3">
        <f>IF(AND(ISNUMBER($B$3),ISNUMBER($B$4),ISNUMBER($E$3),ISNUMBER($E$4),ISNUMBER($D$8)),P11,0)</f>
        <v>0</v>
      </c>
      <c r="R12" s="4">
        <f>IF(AND(ISNUMBER($B$3),ISNUMBER($B$4),ISNUMBER($E$3),ISNUMBER($E$4),ISNUMBER($D$8)),R11+($E$4-$E$3)/10,0)</f>
        <v>0</v>
      </c>
      <c r="T12" s="3"/>
    </row>
    <row r="13" spans="1:31">
      <c r="A13" s="3">
        <f t="shared" ref="A13:A21" si="1">IF(AND(ISNUMBER($B$2),ISNUMBER($B$3),ISNUMBER($E$2),ISNUMBER($E$3),ISNUMBER($D$8)),(B12/B13)^$D$8*A12,0)</f>
        <v>0</v>
      </c>
      <c r="B13" s="4">
        <f t="shared" ref="B13:B21" si="2">IF(AND(ISNUMBER($B$2),ISNUMBER($B$3),ISNUMBER($E$2),ISNUMBER($E$3),ISNUMBER($D$8)),B12+($E$3-$E$2)/10,0)</f>
        <v>0</v>
      </c>
      <c r="C13" s="3"/>
      <c r="P13" s="3">
        <f t="shared" ref="P13:P21" si="3">IF(AND(ISNUMBER($B$3),ISNUMBER($B$4),ISNUMBER($E$3),ISNUMBER($E$4),ISNUMBER($D$8)),P12,0)</f>
        <v>0</v>
      </c>
      <c r="R13" s="4">
        <f t="shared" ref="R13:R21" si="4">IF(AND(ISNUMBER($B$3),ISNUMBER($B$4),ISNUMBER($E$3),ISNUMBER($E$4),ISNUMBER($D$8)),R12+($E$4-$E$3)/10,0)</f>
        <v>0</v>
      </c>
      <c r="T13" s="3"/>
    </row>
    <row r="14" spans="1:31">
      <c r="A14" s="3">
        <f t="shared" si="1"/>
        <v>0</v>
      </c>
      <c r="B14" s="4">
        <f t="shared" si="2"/>
        <v>0</v>
      </c>
      <c r="C14" s="3"/>
      <c r="P14" s="3">
        <f t="shared" si="3"/>
        <v>0</v>
      </c>
      <c r="R14" s="4">
        <f t="shared" si="4"/>
        <v>0</v>
      </c>
      <c r="T14" s="3"/>
    </row>
    <row r="15" spans="1:31">
      <c r="A15" s="3">
        <f t="shared" si="1"/>
        <v>0</v>
      </c>
      <c r="B15" s="4">
        <f t="shared" si="2"/>
        <v>0</v>
      </c>
      <c r="C15" s="3"/>
      <c r="P15" s="3">
        <f t="shared" si="3"/>
        <v>0</v>
      </c>
      <c r="R15" s="4">
        <f t="shared" si="4"/>
        <v>0</v>
      </c>
      <c r="T15" s="3"/>
    </row>
    <row r="16" spans="1:31">
      <c r="A16" s="3">
        <f t="shared" si="1"/>
        <v>0</v>
      </c>
      <c r="B16" s="4">
        <f t="shared" si="2"/>
        <v>0</v>
      </c>
      <c r="C16" s="3"/>
      <c r="P16" s="3">
        <f t="shared" si="3"/>
        <v>0</v>
      </c>
      <c r="R16" s="4">
        <f t="shared" si="4"/>
        <v>0</v>
      </c>
      <c r="T16" s="3"/>
    </row>
    <row r="17" spans="1:20">
      <c r="A17" s="3">
        <f t="shared" si="1"/>
        <v>0</v>
      </c>
      <c r="B17" s="4">
        <f t="shared" si="2"/>
        <v>0</v>
      </c>
      <c r="C17" s="3"/>
      <c r="P17" s="3">
        <f t="shared" si="3"/>
        <v>0</v>
      </c>
      <c r="R17" s="4">
        <f t="shared" si="4"/>
        <v>0</v>
      </c>
      <c r="T17" s="3"/>
    </row>
    <row r="18" spans="1:20">
      <c r="A18" s="3">
        <f t="shared" si="1"/>
        <v>0</v>
      </c>
      <c r="B18" s="4">
        <f t="shared" si="2"/>
        <v>0</v>
      </c>
      <c r="C18" s="3"/>
      <c r="P18" s="3">
        <f t="shared" si="3"/>
        <v>0</v>
      </c>
      <c r="R18" s="4">
        <f t="shared" si="4"/>
        <v>0</v>
      </c>
      <c r="T18" s="3"/>
    </row>
    <row r="19" spans="1:20">
      <c r="A19" s="3">
        <f t="shared" si="1"/>
        <v>0</v>
      </c>
      <c r="B19" s="4">
        <f t="shared" si="2"/>
        <v>0</v>
      </c>
      <c r="C19" s="3"/>
      <c r="P19" s="3">
        <f t="shared" si="3"/>
        <v>0</v>
      </c>
      <c r="R19" s="4">
        <f t="shared" si="4"/>
        <v>0</v>
      </c>
      <c r="T19" s="3"/>
    </row>
    <row r="20" spans="1:20">
      <c r="A20" s="3">
        <f t="shared" si="1"/>
        <v>0</v>
      </c>
      <c r="B20" s="4">
        <f t="shared" si="2"/>
        <v>0</v>
      </c>
      <c r="C20" s="3"/>
      <c r="P20" s="3">
        <f t="shared" si="3"/>
        <v>0</v>
      </c>
      <c r="R20" s="4">
        <f t="shared" si="4"/>
        <v>0</v>
      </c>
      <c r="T20" s="3"/>
    </row>
    <row r="21" spans="1:20">
      <c r="A21" s="3">
        <f t="shared" si="1"/>
        <v>0</v>
      </c>
      <c r="B21" s="4">
        <f t="shared" si="2"/>
        <v>0</v>
      </c>
      <c r="C21" s="3"/>
      <c r="P21" s="3">
        <f t="shared" si="3"/>
        <v>0</v>
      </c>
      <c r="R21" s="4">
        <f t="shared" si="4"/>
        <v>0</v>
      </c>
      <c r="T21" s="3"/>
    </row>
    <row r="23" spans="1:20" ht="13">
      <c r="P23" s="33"/>
      <c r="Q23" s="33"/>
      <c r="R23" s="33"/>
      <c r="S23" s="33"/>
      <c r="T23" s="33"/>
    </row>
    <row r="24" spans="1:20" ht="13">
      <c r="A24" s="32" t="s">
        <v>64</v>
      </c>
      <c r="B24" s="33"/>
      <c r="C24" s="33"/>
      <c r="D24" s="33"/>
      <c r="P24" s="33" t="s">
        <v>63</v>
      </c>
      <c r="Q24" s="33"/>
      <c r="R24" s="33"/>
      <c r="S24" s="33"/>
      <c r="T24" s="33"/>
    </row>
    <row r="25" spans="1:20" ht="13">
      <c r="A25" s="20" t="s">
        <v>39</v>
      </c>
      <c r="B25" s="20" t="s">
        <v>40</v>
      </c>
      <c r="C25" s="20"/>
      <c r="P25" s="31" t="s">
        <v>39</v>
      </c>
      <c r="Q25" s="31"/>
      <c r="R25" s="31" t="s">
        <v>40</v>
      </c>
      <c r="S25" s="31"/>
      <c r="T25" s="20"/>
    </row>
    <row r="26" spans="1:20">
      <c r="A26" s="3">
        <f>IF(AND(ISNUMBER($B$5),ISNUMBER($B$2),ISNUMBER($E$5),ISNUMBER($E$2),ISNUMBER($D$8)),B5,0)</f>
        <v>0</v>
      </c>
      <c r="B26" s="4">
        <f>IF(AND(ISNUMBER($B$5),ISNUMBER($B$2),ISNUMBER($E$5),ISNUMBER($E$2),ISNUMBER($D$8)),E5,0)</f>
        <v>0</v>
      </c>
      <c r="C26" s="3"/>
      <c r="P26" s="3">
        <f>IF(AND(ISNUMBER($B$4),ISNUMBER($B$5),ISNUMBER($E$4),ISNUMBER($E$5),ISNUMBER($D$8)),B4,0)</f>
        <v>0</v>
      </c>
      <c r="Q26" s="3"/>
      <c r="R26" s="3">
        <f>IF(AND(ISNUMBER($B$4),ISNUMBER($B$5),ISNUMBER($E$4),ISNUMBER($E$5),ISNUMBER($D$8)),E4,0)</f>
        <v>0</v>
      </c>
      <c r="T26" s="3"/>
    </row>
    <row r="27" spans="1:20">
      <c r="A27" s="3">
        <f>IF(AND(ISNUMBER($B$5),ISNUMBER($B$2),ISNUMBER($E$5),ISNUMBER($E$2),ISNUMBER($D$8)),A26+($B$2-$B$5)/10,0)</f>
        <v>0</v>
      </c>
      <c r="B27" s="4">
        <f>IF(AND(ISNUMBER($B$5),ISNUMBER($B$2),ISNUMBER($E$5),ISNUMBER($E$2),ISNUMBER($D$8)),B26-($E$5-$E$2)/10,0)</f>
        <v>0</v>
      </c>
      <c r="C27" s="3"/>
      <c r="P27" s="3">
        <f>IF(AND(ISNUMBER($B$4),ISNUMBER($B$5),ISNUMBER($E$4),ISNUMBER($E$5),ISNUMBER($D$8)),(R26/R27)^$D$8*P26,0)</f>
        <v>0</v>
      </c>
      <c r="R27" s="4">
        <f>IF(AND(ISNUMBER($B$4),ISNUMBER($B$5),ISNUMBER($E$4),ISNUMBER($E$5),ISNUMBER($D$8)),R26-($E$4-$E$5)/10,0)</f>
        <v>0</v>
      </c>
      <c r="T27" s="3"/>
    </row>
    <row r="28" spans="1:20">
      <c r="A28" s="3">
        <f t="shared" ref="A28:A36" si="5">IF(AND(ISNUMBER($B$5),ISNUMBER($B$2),ISNUMBER($E$5),ISNUMBER($E$2),ISNUMBER($D$8)),A27+($B$2-$B$5)/10,0)</f>
        <v>0</v>
      </c>
      <c r="B28" s="4">
        <f t="shared" ref="B28:B36" si="6">IF(AND(ISNUMBER($B$5),ISNUMBER($B$2),ISNUMBER($E$5),ISNUMBER($E$2),ISNUMBER($D$8)),B27-($E$5-$E$2)/10,0)</f>
        <v>0</v>
      </c>
      <c r="C28" s="3"/>
      <c r="P28" s="3">
        <f t="shared" ref="P28:P36" si="7">IF(AND(ISNUMBER($B$4),ISNUMBER($B$5),ISNUMBER($E$4),ISNUMBER($E$5),ISNUMBER($D$8)),(R27/R28)^$D$8*P27,0)</f>
        <v>0</v>
      </c>
      <c r="R28" s="4">
        <f t="shared" ref="R28:R36" si="8">IF(AND(ISNUMBER($B$4),ISNUMBER($B$5),ISNUMBER($E$4),ISNUMBER($E$5),ISNUMBER($D$8)),R27-($E$4-$E$5)/10,0)</f>
        <v>0</v>
      </c>
      <c r="T28" s="3"/>
    </row>
    <row r="29" spans="1:20">
      <c r="A29" s="3">
        <f t="shared" si="5"/>
        <v>0</v>
      </c>
      <c r="B29" s="4">
        <f t="shared" si="6"/>
        <v>0</v>
      </c>
      <c r="C29" s="3"/>
      <c r="P29" s="3">
        <f t="shared" si="7"/>
        <v>0</v>
      </c>
      <c r="R29" s="4">
        <f t="shared" si="8"/>
        <v>0</v>
      </c>
      <c r="T29" s="3"/>
    </row>
    <row r="30" spans="1:20">
      <c r="A30" s="3">
        <f t="shared" si="5"/>
        <v>0</v>
      </c>
      <c r="B30" s="4">
        <f t="shared" si="6"/>
        <v>0</v>
      </c>
      <c r="C30" s="3"/>
      <c r="P30" s="3">
        <f t="shared" si="7"/>
        <v>0</v>
      </c>
      <c r="R30" s="4">
        <f t="shared" si="8"/>
        <v>0</v>
      </c>
      <c r="T30" s="3"/>
    </row>
    <row r="31" spans="1:20">
      <c r="A31" s="3">
        <f t="shared" si="5"/>
        <v>0</v>
      </c>
      <c r="B31" s="4">
        <f t="shared" si="6"/>
        <v>0</v>
      </c>
      <c r="C31" s="3"/>
      <c r="P31" s="3">
        <f t="shared" si="7"/>
        <v>0</v>
      </c>
      <c r="R31" s="4">
        <f t="shared" si="8"/>
        <v>0</v>
      </c>
      <c r="T31" s="3"/>
    </row>
    <row r="32" spans="1:20">
      <c r="A32" s="3">
        <f t="shared" si="5"/>
        <v>0</v>
      </c>
      <c r="B32" s="4">
        <f t="shared" si="6"/>
        <v>0</v>
      </c>
      <c r="C32" s="3"/>
      <c r="P32" s="3">
        <f t="shared" si="7"/>
        <v>0</v>
      </c>
      <c r="R32" s="4">
        <f t="shared" si="8"/>
        <v>0</v>
      </c>
      <c r="T32" s="3"/>
    </row>
    <row r="33" spans="1:20">
      <c r="A33" s="3">
        <f t="shared" si="5"/>
        <v>0</v>
      </c>
      <c r="B33" s="4">
        <f t="shared" si="6"/>
        <v>0</v>
      </c>
      <c r="C33" s="3"/>
      <c r="P33" s="3">
        <f t="shared" si="7"/>
        <v>0</v>
      </c>
      <c r="R33" s="4">
        <f t="shared" si="8"/>
        <v>0</v>
      </c>
      <c r="T33" s="3"/>
    </row>
    <row r="34" spans="1:20">
      <c r="A34" s="3">
        <f t="shared" si="5"/>
        <v>0</v>
      </c>
      <c r="B34" s="4">
        <f t="shared" si="6"/>
        <v>0</v>
      </c>
      <c r="C34" s="3"/>
      <c r="P34" s="3">
        <f t="shared" si="7"/>
        <v>0</v>
      </c>
      <c r="R34" s="4">
        <f t="shared" si="8"/>
        <v>0</v>
      </c>
      <c r="T34" s="3"/>
    </row>
    <row r="35" spans="1:20">
      <c r="A35" s="3">
        <f t="shared" si="5"/>
        <v>0</v>
      </c>
      <c r="B35" s="4">
        <f t="shared" si="6"/>
        <v>0</v>
      </c>
      <c r="C35" s="3"/>
      <c r="P35" s="3">
        <f t="shared" si="7"/>
        <v>0</v>
      </c>
      <c r="R35" s="4">
        <f t="shared" si="8"/>
        <v>0</v>
      </c>
      <c r="T35" s="3"/>
    </row>
    <row r="36" spans="1:20">
      <c r="A36" s="3">
        <f t="shared" si="5"/>
        <v>0</v>
      </c>
      <c r="B36" s="4">
        <f t="shared" si="6"/>
        <v>0</v>
      </c>
      <c r="C36" s="3"/>
      <c r="P36" s="3">
        <f t="shared" si="7"/>
        <v>0</v>
      </c>
      <c r="R36" s="4">
        <f t="shared" si="8"/>
        <v>0</v>
      </c>
      <c r="T36" s="3"/>
    </row>
  </sheetData>
  <sheetProtection algorithmName="SHA-512" hashValue="Fzw6stZBQjD4oDkt55seyC7e7lfPYzirXSgCPwBedrAVQMOi3cT2pbOE0rcELAJWspUYKcX8JO0vtDqi3kjGSg==" saltValue="oh0TavaG4f7AI3Z+gZky5w==" spinCount="100000" sheet="1" objects="1" scenarios="1" formatColumns="0"/>
  <protectedRanges>
    <protectedRange sqref="B2:B5 J2:J6 N3:N5 E2:E5 P3:P5 R3:R5 T3:T5" name="Range1"/>
    <protectedRange sqref="D6" name="Range1_1"/>
  </protectedRanges>
  <mergeCells count="6">
    <mergeCell ref="A1:U1"/>
    <mergeCell ref="A9:D9"/>
    <mergeCell ref="P9:T9"/>
    <mergeCell ref="A24:D24"/>
    <mergeCell ref="P24:T24"/>
    <mergeCell ref="P23:T23"/>
  </mergeCells>
  <pageMargins left="0.75" right="0.75" top="1" bottom="1" header="0.5" footer="0.5"/>
  <pageSetup paperSize="9" orientation="portrait" horizontalDpi="4294967293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36"/>
  <sheetViews>
    <sheetView zoomScaleNormal="100" workbookViewId="0">
      <selection activeCell="J7" sqref="J7"/>
    </sheetView>
  </sheetViews>
  <sheetFormatPr defaultRowHeight="12.5"/>
  <cols>
    <col min="1" max="1" width="7" bestFit="1" customWidth="1"/>
    <col min="2" max="2" width="11.54296875" customWidth="1"/>
    <col min="3" max="3" width="5" bestFit="1" customWidth="1"/>
    <col min="4" max="4" width="7.54296875" customWidth="1"/>
    <col min="5" max="5" width="8.54296875" bestFit="1" customWidth="1"/>
    <col min="6" max="6" width="5" bestFit="1" customWidth="1"/>
    <col min="7" max="7" width="7.453125" bestFit="1" customWidth="1"/>
    <col min="8" max="8" width="3" bestFit="1" customWidth="1"/>
    <col min="9" max="9" width="4" bestFit="1" customWidth="1"/>
    <col min="10" max="10" width="9.453125" bestFit="1" customWidth="1"/>
    <col min="11" max="11" width="7.81640625" bestFit="1" customWidth="1"/>
    <col min="12" max="12" width="4.54296875" customWidth="1"/>
    <col min="13" max="13" width="4.1796875" bestFit="1" customWidth="1"/>
    <col min="14" max="14" width="9" bestFit="1" customWidth="1"/>
    <col min="15" max="15" width="2" bestFit="1" customWidth="1"/>
    <col min="16" max="16" width="10" bestFit="1" customWidth="1"/>
    <col min="17" max="17" width="2" bestFit="1" customWidth="1"/>
    <col min="18" max="18" width="8.1796875" bestFit="1" customWidth="1"/>
    <col min="19" max="19" width="2" bestFit="1" customWidth="1"/>
    <col min="20" max="20" width="8.1796875" bestFit="1" customWidth="1"/>
    <col min="21" max="21" width="2" bestFit="1" customWidth="1"/>
    <col min="22" max="22" width="7.54296875" bestFit="1" customWidth="1"/>
  </cols>
  <sheetData>
    <row r="1" spans="1:31" ht="20.5" customHeight="1" thickBot="1">
      <c r="A1" s="34" t="s">
        <v>65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AE1" s="2"/>
    </row>
    <row r="2" spans="1:31" ht="16.5" thickTop="1">
      <c r="A2" s="15" t="s">
        <v>1</v>
      </c>
      <c r="B2" s="21" t="s">
        <v>2</v>
      </c>
      <c r="C2" s="2" t="s">
        <v>3</v>
      </c>
      <c r="D2" s="15" t="s">
        <v>4</v>
      </c>
      <c r="E2" s="23" t="s">
        <v>2</v>
      </c>
      <c r="F2" s="12" t="s">
        <v>5</v>
      </c>
      <c r="G2" s="13" t="e">
        <f>E2*10^6</f>
        <v>#VALUE!</v>
      </c>
      <c r="H2" s="11" t="s">
        <v>6</v>
      </c>
      <c r="I2" s="15" t="s">
        <v>7</v>
      </c>
      <c r="J2" s="21" t="s">
        <v>2</v>
      </c>
      <c r="K2" s="2" t="s">
        <v>8</v>
      </c>
      <c r="N2" s="7" t="s">
        <v>66</v>
      </c>
      <c r="O2" s="7"/>
      <c r="P2" s="7" t="s">
        <v>67</v>
      </c>
      <c r="Q2" s="19"/>
      <c r="R2" s="7" t="s">
        <v>68</v>
      </c>
      <c r="S2" s="19"/>
      <c r="T2" s="7" t="s">
        <v>69</v>
      </c>
    </row>
    <row r="3" spans="1:31" ht="16">
      <c r="A3" s="15" t="s">
        <v>13</v>
      </c>
      <c r="B3" s="21" t="s">
        <v>2</v>
      </c>
      <c r="C3" s="2" t="s">
        <v>3</v>
      </c>
      <c r="D3" s="15" t="s">
        <v>14</v>
      </c>
      <c r="E3" s="23" t="s">
        <v>2</v>
      </c>
      <c r="F3" s="12" t="s">
        <v>5</v>
      </c>
      <c r="G3" s="13" t="e">
        <f t="shared" ref="G3:G5" si="0">E3*10^6</f>
        <v>#VALUE!</v>
      </c>
      <c r="H3" s="11" t="s">
        <v>6</v>
      </c>
      <c r="I3" s="15" t="s">
        <v>15</v>
      </c>
      <c r="J3" s="21" t="s">
        <v>2</v>
      </c>
      <c r="K3" s="2" t="s">
        <v>8</v>
      </c>
      <c r="M3" s="5" t="s">
        <v>16</v>
      </c>
      <c r="N3" s="21" t="s">
        <v>2</v>
      </c>
      <c r="O3" s="11" t="s">
        <v>17</v>
      </c>
      <c r="P3" s="21" t="s">
        <v>2</v>
      </c>
      <c r="Q3" s="11" t="s">
        <v>17</v>
      </c>
      <c r="R3" s="21" t="s">
        <v>2</v>
      </c>
      <c r="S3" s="11" t="s">
        <v>17</v>
      </c>
      <c r="T3" s="21" t="s">
        <v>2</v>
      </c>
      <c r="U3" s="11" t="s">
        <v>17</v>
      </c>
    </row>
    <row r="4" spans="1:31" ht="16">
      <c r="A4" s="15" t="s">
        <v>18</v>
      </c>
      <c r="B4" s="21" t="s">
        <v>2</v>
      </c>
      <c r="C4" s="2" t="s">
        <v>3</v>
      </c>
      <c r="D4" s="15" t="s">
        <v>19</v>
      </c>
      <c r="E4" s="23" t="s">
        <v>2</v>
      </c>
      <c r="F4" s="12" t="s">
        <v>5</v>
      </c>
      <c r="G4" s="13" t="e">
        <f t="shared" si="0"/>
        <v>#VALUE!</v>
      </c>
      <c r="H4" s="11" t="s">
        <v>6</v>
      </c>
      <c r="I4" s="15" t="s">
        <v>20</v>
      </c>
      <c r="J4" s="21" t="s">
        <v>2</v>
      </c>
      <c r="K4" s="2" t="s">
        <v>8</v>
      </c>
      <c r="M4" s="6" t="s">
        <v>21</v>
      </c>
      <c r="N4" s="21" t="s">
        <v>2</v>
      </c>
      <c r="O4" s="11" t="s">
        <v>17</v>
      </c>
      <c r="P4" s="21" t="s">
        <v>2</v>
      </c>
      <c r="Q4" s="11" t="s">
        <v>17</v>
      </c>
      <c r="R4" s="21" t="s">
        <v>2</v>
      </c>
      <c r="S4" s="11" t="s">
        <v>17</v>
      </c>
      <c r="T4" s="21" t="s">
        <v>2</v>
      </c>
      <c r="U4" s="11" t="s">
        <v>17</v>
      </c>
    </row>
    <row r="5" spans="1:31" ht="16.5" thickBot="1">
      <c r="A5" s="15" t="s">
        <v>22</v>
      </c>
      <c r="B5" s="21" t="s">
        <v>2</v>
      </c>
      <c r="C5" s="2" t="s">
        <v>3</v>
      </c>
      <c r="D5" s="15" t="s">
        <v>23</v>
      </c>
      <c r="E5" s="23" t="s">
        <v>2</v>
      </c>
      <c r="F5" s="12" t="s">
        <v>5</v>
      </c>
      <c r="G5" s="13" t="e">
        <f t="shared" si="0"/>
        <v>#VALUE!</v>
      </c>
      <c r="H5" s="11" t="s">
        <v>6</v>
      </c>
      <c r="I5" s="15" t="s">
        <v>24</v>
      </c>
      <c r="J5" s="21" t="s">
        <v>2</v>
      </c>
      <c r="K5" s="2" t="s">
        <v>8</v>
      </c>
      <c r="M5" s="10" t="s">
        <v>25</v>
      </c>
      <c r="N5" s="21" t="s">
        <v>2</v>
      </c>
      <c r="O5" s="14" t="s">
        <v>17</v>
      </c>
      <c r="P5" s="21" t="s">
        <v>2</v>
      </c>
      <c r="Q5" s="14" t="s">
        <v>17</v>
      </c>
      <c r="R5" s="21" t="s">
        <v>2</v>
      </c>
      <c r="S5" s="14" t="s">
        <v>17</v>
      </c>
      <c r="T5" s="21" t="s">
        <v>2</v>
      </c>
      <c r="U5" s="14" t="s">
        <v>17</v>
      </c>
    </row>
    <row r="6" spans="1:31" ht="13">
      <c r="C6" s="2" t="s">
        <v>26</v>
      </c>
      <c r="D6" s="24" t="s">
        <v>2</v>
      </c>
      <c r="E6" s="2" t="s">
        <v>27</v>
      </c>
      <c r="G6" s="1"/>
      <c r="I6" s="15" t="s">
        <v>28</v>
      </c>
      <c r="J6" s="27" t="s">
        <v>2</v>
      </c>
      <c r="K6" s="2" t="s">
        <v>29</v>
      </c>
      <c r="M6" s="8" t="s">
        <v>30</v>
      </c>
      <c r="N6" s="1" t="e">
        <f>N3+P3</f>
        <v>#VALUE!</v>
      </c>
      <c r="O6" s="11" t="s">
        <v>17</v>
      </c>
    </row>
    <row r="7" spans="1:31" ht="13">
      <c r="C7" s="2" t="s">
        <v>31</v>
      </c>
      <c r="D7" s="18" t="e">
        <f>D6+J6*J7</f>
        <v>#VALUE!</v>
      </c>
      <c r="E7" s="2" t="s">
        <v>27</v>
      </c>
      <c r="G7" s="3"/>
      <c r="I7" s="15" t="s">
        <v>32</v>
      </c>
      <c r="J7" s="28">
        <v>8.3144626181532395</v>
      </c>
      <c r="K7" s="2" t="s">
        <v>33</v>
      </c>
      <c r="M7" s="8" t="s">
        <v>25</v>
      </c>
      <c r="N7" s="1">
        <f>SUM(N5:T5)</f>
        <v>0</v>
      </c>
      <c r="O7" s="11" t="s">
        <v>17</v>
      </c>
    </row>
    <row r="8" spans="1:31" ht="15.5">
      <c r="C8" s="17" t="s">
        <v>34</v>
      </c>
      <c r="D8" s="2" t="e">
        <f>D7/D6</f>
        <v>#VALUE!</v>
      </c>
      <c r="M8" s="9" t="s">
        <v>35</v>
      </c>
      <c r="N8" s="25" t="e">
        <f>N7/N6</f>
        <v>#VALUE!</v>
      </c>
      <c r="O8" s="16" t="s">
        <v>36</v>
      </c>
      <c r="P8" s="29" t="e">
        <f>(1-1/((G2/G3)^(D8-1)))</f>
        <v>#VALUE!</v>
      </c>
      <c r="Q8" s="11"/>
      <c r="R8" s="26" t="e">
        <f>IF(ABS(N8-P8)&lt;0.0001,"Betul","Salah")</f>
        <v>#VALUE!</v>
      </c>
    </row>
    <row r="9" spans="1:31" ht="13">
      <c r="A9" s="32" t="s">
        <v>70</v>
      </c>
      <c r="B9" s="33"/>
      <c r="C9" s="33"/>
      <c r="D9" s="33"/>
      <c r="P9" s="32" t="s">
        <v>72</v>
      </c>
      <c r="Q9" s="33"/>
      <c r="R9" s="33"/>
      <c r="S9" s="33"/>
      <c r="T9" s="33"/>
    </row>
    <row r="10" spans="1:31" ht="13">
      <c r="A10" s="20" t="s">
        <v>39</v>
      </c>
      <c r="B10" s="20" t="s">
        <v>40</v>
      </c>
      <c r="C10" s="20"/>
      <c r="P10" s="20" t="s">
        <v>39</v>
      </c>
      <c r="R10" s="20" t="s">
        <v>40</v>
      </c>
      <c r="T10" s="20"/>
    </row>
    <row r="11" spans="1:31">
      <c r="A11" s="3">
        <f>IF(AND(ISNUMBER($B$2),ISNUMBER($B$3),ISNUMBER($E$2),ISNUMBER($E$3),ISNUMBER($D$8)),B2,0)</f>
        <v>0</v>
      </c>
      <c r="B11" s="4">
        <f>IF(AND(ISNUMBER($B$2),ISNUMBER($B$3),ISNUMBER($E$2),ISNUMBER($E$3),ISNUMBER($D$8)),E2,0)</f>
        <v>0</v>
      </c>
      <c r="C11" s="3"/>
      <c r="P11" s="3">
        <f>IF(AND(ISNUMBER($B$3),ISNUMBER($B$4),ISNUMBER($E$3),ISNUMBER($E$4),ISNUMBER($D$8)),B3,0)</f>
        <v>0</v>
      </c>
      <c r="R11" s="4">
        <f>IF(AND(ISNUMBER($B$3),ISNUMBER($B$4),ISNUMBER($E$3),ISNUMBER($E$4),ISNUMBER($D$8)),E3,0)</f>
        <v>0</v>
      </c>
      <c r="T11" s="3"/>
    </row>
    <row r="12" spans="1:31">
      <c r="A12" s="3">
        <f>IF(AND(ISNUMBER($B$2),ISNUMBER($B$3),ISNUMBER($E$2),ISNUMBER($E$3),ISNUMBER($D$8)),(B11/B12)^$D$8*A11,0)</f>
        <v>0</v>
      </c>
      <c r="B12" s="4">
        <f>IF(AND(ISNUMBER($B$2),ISNUMBER($B$3),ISNUMBER($E$2),ISNUMBER($E$3),ISNUMBER($D$8)),B11+($E$3-$E$2)/10,0)</f>
        <v>0</v>
      </c>
      <c r="C12" s="3"/>
      <c r="P12" s="3">
        <f>IF(AND(ISNUMBER($B$3),ISNUMBER($B$4),ISNUMBER($E$3),ISNUMBER($E$4),ISNUMBER($D$8)),P11+($B$4-$B$3)/10,0)</f>
        <v>0</v>
      </c>
      <c r="R12" s="4">
        <f>IF(AND(ISNUMBER($B$3),ISNUMBER($B$4),ISNUMBER($E$3),ISNUMBER($E$4),ISNUMBER($D$8)),$R$11,0)</f>
        <v>0</v>
      </c>
      <c r="T12" s="3"/>
    </row>
    <row r="13" spans="1:31">
      <c r="A13" s="3">
        <f t="shared" ref="A13:A21" si="1">IF(AND(ISNUMBER($B$2),ISNUMBER($B$3),ISNUMBER($E$2),ISNUMBER($E$3),ISNUMBER($D$8)),(B12/B13)^$D$8*A12,0)</f>
        <v>0</v>
      </c>
      <c r="B13" s="4">
        <f t="shared" ref="B13:B21" si="2">IF(AND(ISNUMBER($B$2),ISNUMBER($B$3),ISNUMBER($E$2),ISNUMBER($E$3),ISNUMBER($D$8)),B12+($E$3-$E$2)/10,0)</f>
        <v>0</v>
      </c>
      <c r="C13" s="3"/>
      <c r="P13" s="3">
        <f t="shared" ref="P13:P21" si="3">IF(AND(ISNUMBER($B$3),ISNUMBER($B$4),ISNUMBER($E$3),ISNUMBER($E$4),ISNUMBER($D$8)),P12+($B$4-$B$3)/10,0)</f>
        <v>0</v>
      </c>
      <c r="R13" s="4">
        <f t="shared" ref="R13:R21" si="4">IF(AND(ISNUMBER($B$3),ISNUMBER($B$4),ISNUMBER($E$3),ISNUMBER($E$4),ISNUMBER($D$8)),$R$11,0)</f>
        <v>0</v>
      </c>
      <c r="T13" s="3"/>
    </row>
    <row r="14" spans="1:31">
      <c r="A14" s="3">
        <f t="shared" si="1"/>
        <v>0</v>
      </c>
      <c r="B14" s="4">
        <f t="shared" si="2"/>
        <v>0</v>
      </c>
      <c r="C14" s="3"/>
      <c r="P14" s="3">
        <f t="shared" si="3"/>
        <v>0</v>
      </c>
      <c r="R14" s="4">
        <f t="shared" si="4"/>
        <v>0</v>
      </c>
      <c r="T14" s="3"/>
    </row>
    <row r="15" spans="1:31">
      <c r="A15" s="3">
        <f t="shared" si="1"/>
        <v>0</v>
      </c>
      <c r="B15" s="4">
        <f t="shared" si="2"/>
        <v>0</v>
      </c>
      <c r="C15" s="3"/>
      <c r="P15" s="3">
        <f t="shared" si="3"/>
        <v>0</v>
      </c>
      <c r="R15" s="4">
        <f t="shared" si="4"/>
        <v>0</v>
      </c>
      <c r="T15" s="3"/>
    </row>
    <row r="16" spans="1:31">
      <c r="A16" s="3">
        <f t="shared" si="1"/>
        <v>0</v>
      </c>
      <c r="B16" s="4">
        <f t="shared" si="2"/>
        <v>0</v>
      </c>
      <c r="C16" s="3"/>
      <c r="P16" s="3">
        <f t="shared" si="3"/>
        <v>0</v>
      </c>
      <c r="R16" s="4">
        <f t="shared" si="4"/>
        <v>0</v>
      </c>
      <c r="T16" s="3"/>
    </row>
    <row r="17" spans="1:20">
      <c r="A17" s="3">
        <f t="shared" si="1"/>
        <v>0</v>
      </c>
      <c r="B17" s="4">
        <f t="shared" si="2"/>
        <v>0</v>
      </c>
      <c r="C17" s="3"/>
      <c r="P17" s="3">
        <f t="shared" si="3"/>
        <v>0</v>
      </c>
      <c r="R17" s="4">
        <f t="shared" si="4"/>
        <v>0</v>
      </c>
      <c r="T17" s="3"/>
    </row>
    <row r="18" spans="1:20">
      <c r="A18" s="3">
        <f t="shared" si="1"/>
        <v>0</v>
      </c>
      <c r="B18" s="4">
        <f t="shared" si="2"/>
        <v>0</v>
      </c>
      <c r="C18" s="3"/>
      <c r="P18" s="3">
        <f t="shared" si="3"/>
        <v>0</v>
      </c>
      <c r="R18" s="4">
        <f t="shared" si="4"/>
        <v>0</v>
      </c>
      <c r="T18" s="3"/>
    </row>
    <row r="19" spans="1:20">
      <c r="A19" s="3">
        <f t="shared" si="1"/>
        <v>0</v>
      </c>
      <c r="B19" s="4">
        <f t="shared" si="2"/>
        <v>0</v>
      </c>
      <c r="C19" s="3"/>
      <c r="P19" s="3">
        <f t="shared" si="3"/>
        <v>0</v>
      </c>
      <c r="R19" s="4">
        <f t="shared" si="4"/>
        <v>0</v>
      </c>
      <c r="T19" s="3"/>
    </row>
    <row r="20" spans="1:20">
      <c r="A20" s="3">
        <f t="shared" si="1"/>
        <v>0</v>
      </c>
      <c r="B20" s="4">
        <f t="shared" si="2"/>
        <v>0</v>
      </c>
      <c r="C20" s="3"/>
      <c r="P20" s="3">
        <f t="shared" si="3"/>
        <v>0</v>
      </c>
      <c r="R20" s="4">
        <f t="shared" si="4"/>
        <v>0</v>
      </c>
      <c r="T20" s="3"/>
    </row>
    <row r="21" spans="1:20">
      <c r="A21" s="3">
        <f t="shared" si="1"/>
        <v>0</v>
      </c>
      <c r="B21" s="4">
        <f t="shared" si="2"/>
        <v>0</v>
      </c>
      <c r="C21" s="3"/>
      <c r="P21" s="3">
        <f t="shared" si="3"/>
        <v>0</v>
      </c>
      <c r="R21" s="4">
        <f t="shared" si="4"/>
        <v>0</v>
      </c>
      <c r="T21" s="3"/>
    </row>
    <row r="24" spans="1:20" ht="13">
      <c r="A24" s="32" t="s">
        <v>73</v>
      </c>
      <c r="B24" s="33"/>
      <c r="C24" s="33"/>
      <c r="D24" s="33"/>
      <c r="P24" s="32" t="s">
        <v>71</v>
      </c>
      <c r="Q24" s="33"/>
      <c r="R24" s="33"/>
      <c r="S24" s="33"/>
      <c r="T24" s="33"/>
    </row>
    <row r="25" spans="1:20" ht="13">
      <c r="A25" s="20" t="s">
        <v>39</v>
      </c>
      <c r="B25" s="20" t="s">
        <v>40</v>
      </c>
      <c r="C25" s="20"/>
      <c r="P25" s="20" t="s">
        <v>39</v>
      </c>
      <c r="R25" s="20" t="s">
        <v>40</v>
      </c>
      <c r="T25" s="20"/>
    </row>
    <row r="26" spans="1:20">
      <c r="A26" s="3">
        <f>IF(AND(ISNUMBER($B$5),ISNUMBER($B$2),ISNUMBER($E$5),ISNUMBER($E$2),ISNUMBER($D$8)),B5,0)</f>
        <v>0</v>
      </c>
      <c r="B26" s="4">
        <f>IF(AND(ISNUMBER($B$5),ISNUMBER($B$2),ISNUMBER($E$5),ISNUMBER($E$2),ISNUMBER($D$8)),E5,0)</f>
        <v>0</v>
      </c>
      <c r="C26" s="3"/>
      <c r="P26" s="3">
        <f>IF(AND(ISNUMBER($B$4),ISNUMBER($B$5),ISNUMBER($E$4),ISNUMBER($E$5),ISNUMBER($D$8)),B4,0)</f>
        <v>0</v>
      </c>
      <c r="R26" s="4">
        <f>IF(AND(ISNUMBER($B$4),ISNUMBER($B$5),ISNUMBER($E$4),ISNUMBER($E$5),ISNUMBER($D$8)),E4,0)</f>
        <v>0</v>
      </c>
      <c r="T26" s="3"/>
    </row>
    <row r="27" spans="1:20">
      <c r="A27" s="3">
        <f>IF(AND(ISNUMBER($B$5),ISNUMBER($B$2),ISNUMBER($E$5),ISNUMBER($E$2),ISNUMBER($D$8)),A26+($B$2-$B$5)/10,0)</f>
        <v>0</v>
      </c>
      <c r="B27" s="4">
        <f>IF(AND(ISNUMBER($B$5),ISNUMBER($B$2),ISNUMBER($E$5),ISNUMBER($E$2),ISNUMBER($D$8)),B26-($E$5-$E$2)/10,0)</f>
        <v>0</v>
      </c>
      <c r="C27" s="3"/>
      <c r="P27" s="3">
        <f>IF(AND(ISNUMBER($B$4),ISNUMBER($B$5),ISNUMBER($E$4),ISNUMBER($E$5),ISNUMBER($D$8)),(R26/R27)^1.4*P26,0)</f>
        <v>0</v>
      </c>
      <c r="R27" s="4">
        <f>IF(AND(ISNUMBER($B$4),ISNUMBER($B$5),ISNUMBER($E$4),ISNUMBER($E$5),ISNUMBER($D$8)),R26-($E$4-$E$5)/10,0)</f>
        <v>0</v>
      </c>
      <c r="T27" s="3"/>
    </row>
    <row r="28" spans="1:20">
      <c r="A28" s="3">
        <f t="shared" ref="A28:A36" si="5">IF(AND(ISNUMBER($B$5),ISNUMBER($B$2),ISNUMBER($E$5),ISNUMBER($E$2),ISNUMBER($D$8)),A27+($B$2-$B$5)/10,0)</f>
        <v>0</v>
      </c>
      <c r="B28" s="4">
        <f t="shared" ref="B28:B36" si="6">IF(AND(ISNUMBER($B$5),ISNUMBER($B$2),ISNUMBER($E$5),ISNUMBER($E$2),ISNUMBER($D$8)),B27-($E$5-$E$2)/10,0)</f>
        <v>0</v>
      </c>
      <c r="C28" s="3"/>
      <c r="P28" s="3">
        <f t="shared" ref="P28:P36" si="7">IF(AND(ISNUMBER($B$4),ISNUMBER($B$5),ISNUMBER($E$4),ISNUMBER($E$5),ISNUMBER($D$8)),(R27/R28)^1.4*P27,0)</f>
        <v>0</v>
      </c>
      <c r="R28" s="4">
        <f t="shared" ref="R28:R36" si="8">IF(AND(ISNUMBER($B$4),ISNUMBER($B$5),ISNUMBER($E$4),ISNUMBER($E$5),ISNUMBER($D$8)),R27-($E$4-$E$5)/10,0)</f>
        <v>0</v>
      </c>
      <c r="T28" s="3"/>
    </row>
    <row r="29" spans="1:20">
      <c r="A29" s="3">
        <f t="shared" si="5"/>
        <v>0</v>
      </c>
      <c r="B29" s="4">
        <f t="shared" si="6"/>
        <v>0</v>
      </c>
      <c r="C29" s="3"/>
      <c r="P29" s="3">
        <f t="shared" si="7"/>
        <v>0</v>
      </c>
      <c r="R29" s="4">
        <f t="shared" si="8"/>
        <v>0</v>
      </c>
      <c r="T29" s="3"/>
    </row>
    <row r="30" spans="1:20">
      <c r="A30" s="3">
        <f t="shared" si="5"/>
        <v>0</v>
      </c>
      <c r="B30" s="4">
        <f t="shared" si="6"/>
        <v>0</v>
      </c>
      <c r="C30" s="3"/>
      <c r="P30" s="3">
        <f t="shared" si="7"/>
        <v>0</v>
      </c>
      <c r="R30" s="4">
        <f t="shared" si="8"/>
        <v>0</v>
      </c>
      <c r="T30" s="3"/>
    </row>
    <row r="31" spans="1:20">
      <c r="A31" s="3">
        <f t="shared" si="5"/>
        <v>0</v>
      </c>
      <c r="B31" s="4">
        <f t="shared" si="6"/>
        <v>0</v>
      </c>
      <c r="C31" s="3"/>
      <c r="P31" s="3">
        <f t="shared" si="7"/>
        <v>0</v>
      </c>
      <c r="R31" s="4">
        <f t="shared" si="8"/>
        <v>0</v>
      </c>
      <c r="T31" s="3"/>
    </row>
    <row r="32" spans="1:20">
      <c r="A32" s="3">
        <f t="shared" si="5"/>
        <v>0</v>
      </c>
      <c r="B32" s="4">
        <f t="shared" si="6"/>
        <v>0</v>
      </c>
      <c r="C32" s="3"/>
      <c r="P32" s="3">
        <f t="shared" si="7"/>
        <v>0</v>
      </c>
      <c r="R32" s="4">
        <f t="shared" si="8"/>
        <v>0</v>
      </c>
      <c r="T32" s="3"/>
    </row>
    <row r="33" spans="1:20">
      <c r="A33" s="3">
        <f t="shared" si="5"/>
        <v>0</v>
      </c>
      <c r="B33" s="4">
        <f t="shared" si="6"/>
        <v>0</v>
      </c>
      <c r="C33" s="3"/>
      <c r="P33" s="3">
        <f t="shared" si="7"/>
        <v>0</v>
      </c>
      <c r="R33" s="4">
        <f t="shared" si="8"/>
        <v>0</v>
      </c>
      <c r="T33" s="3"/>
    </row>
    <row r="34" spans="1:20">
      <c r="A34" s="3">
        <f t="shared" si="5"/>
        <v>0</v>
      </c>
      <c r="B34" s="4">
        <f t="shared" si="6"/>
        <v>0</v>
      </c>
      <c r="C34" s="3"/>
      <c r="P34" s="3">
        <f t="shared" si="7"/>
        <v>0</v>
      </c>
      <c r="R34" s="4">
        <f t="shared" si="8"/>
        <v>0</v>
      </c>
      <c r="T34" s="3"/>
    </row>
    <row r="35" spans="1:20">
      <c r="A35" s="3">
        <f t="shared" si="5"/>
        <v>0</v>
      </c>
      <c r="B35" s="4">
        <f t="shared" si="6"/>
        <v>0</v>
      </c>
      <c r="C35" s="3"/>
      <c r="P35" s="3">
        <f t="shared" si="7"/>
        <v>0</v>
      </c>
      <c r="R35" s="4">
        <f t="shared" si="8"/>
        <v>0</v>
      </c>
      <c r="T35" s="3"/>
    </row>
    <row r="36" spans="1:20">
      <c r="A36" s="3">
        <f t="shared" si="5"/>
        <v>0</v>
      </c>
      <c r="B36" s="4">
        <f t="shared" si="6"/>
        <v>0</v>
      </c>
      <c r="C36" s="3"/>
      <c r="P36" s="3">
        <f t="shared" si="7"/>
        <v>0</v>
      </c>
      <c r="R36" s="4">
        <f t="shared" si="8"/>
        <v>0</v>
      </c>
      <c r="T36" s="3"/>
    </row>
  </sheetData>
  <sheetProtection algorithmName="SHA-512" hashValue="E5PN84fE3X0R+UJI6eJT5+dMl/pBBLqsa4GCWQl1CJYB7d5rddttKp7IuUrHXrD+yoX9qQWCu/gXpC24p0ChOg==" saltValue="qUveZaDaIiEfh4bT6we+Pg==" spinCount="100000" sheet="1" objects="1" scenarios="1" formatColumns="0"/>
  <protectedRanges>
    <protectedRange sqref="B2:B5 E2:E5 N3:N5 T3:T5 J2:J6 P3:P5 R3:R5" name="Range1"/>
    <protectedRange sqref="D6" name="Range1_2"/>
  </protectedRanges>
  <mergeCells count="5">
    <mergeCell ref="A9:D9"/>
    <mergeCell ref="P9:T9"/>
    <mergeCell ref="P24:T24"/>
    <mergeCell ref="A24:D24"/>
    <mergeCell ref="A1:U1"/>
  </mergeCells>
  <phoneticPr fontId="2" type="noConversion"/>
  <pageMargins left="0.75" right="0.75" top="1" bottom="1" header="0.5" footer="0.5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Carnot</vt:lpstr>
      <vt:lpstr>Diesel</vt:lpstr>
      <vt:lpstr>Otto</vt:lpstr>
    </vt:vector>
  </TitlesOfParts>
  <Manager/>
  <Company>Private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</dc:creator>
  <cp:keywords/>
  <dc:description/>
  <cp:lastModifiedBy>user</cp:lastModifiedBy>
  <cp:revision/>
  <dcterms:created xsi:type="dcterms:W3CDTF">2009-04-19T12:47:02Z</dcterms:created>
  <dcterms:modified xsi:type="dcterms:W3CDTF">2024-02-06T07:46:02Z</dcterms:modified>
  <cp:category/>
  <cp:contentStatus/>
</cp:coreProperties>
</file>